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65" yWindow="660" windowWidth="14625" windowHeight="14835" firstSheet="1" activeTab="1"/>
  </bookViews>
  <sheets>
    <sheet name="Relevé des intensités" sheetId="2" r:id="rId1"/>
    <sheet name="Caractéristiques électriques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/>
  <c r="C35"/>
  <c r="C34"/>
  <c r="C33"/>
  <c r="C32"/>
  <c r="F7" l="1"/>
  <c r="F6" l="1"/>
  <c r="F4"/>
  <c r="D5" l="1"/>
  <c r="F73" i="2" l="1"/>
  <c r="F64"/>
  <c r="F66"/>
  <c r="F68"/>
  <c r="F70"/>
  <c r="F72"/>
  <c r="F63"/>
  <c r="F65"/>
  <c r="F67"/>
  <c r="F69"/>
  <c r="F71"/>
  <c r="C10" i="1"/>
  <c r="H6"/>
  <c r="G6"/>
  <c r="D6"/>
  <c r="F5" l="1"/>
  <c r="H4"/>
  <c r="B7" i="2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G5" i="1" l="1"/>
  <c r="D13" i="2"/>
  <c r="D19" s="1"/>
  <c r="C6"/>
  <c r="G4" i="1"/>
  <c r="H5"/>
  <c r="D4"/>
  <c r="D10" s="1"/>
  <c r="D25" i="2" l="1"/>
  <c r="C7"/>
  <c r="D12"/>
  <c r="D16"/>
  <c r="D14"/>
  <c r="D6"/>
  <c r="D15"/>
  <c r="D17"/>
  <c r="E10" i="1"/>
  <c r="D7" i="2" l="1"/>
  <c r="F7" s="1"/>
  <c r="F6"/>
  <c r="D23"/>
  <c r="D22"/>
  <c r="D21"/>
  <c r="D20"/>
  <c r="D18"/>
  <c r="D31"/>
  <c r="C8"/>
  <c r="F10" i="1"/>
  <c r="G10" s="1"/>
  <c r="D8" i="2" l="1"/>
  <c r="G6"/>
  <c r="G73"/>
  <c r="G71"/>
  <c r="G69"/>
  <c r="G67"/>
  <c r="G65"/>
  <c r="G63"/>
  <c r="G72"/>
  <c r="G70"/>
  <c r="G68"/>
  <c r="G66"/>
  <c r="G64"/>
  <c r="G7"/>
  <c r="F8"/>
  <c r="G8" s="1"/>
  <c r="D37"/>
  <c r="D24"/>
  <c r="D26"/>
  <c r="D27"/>
  <c r="D28"/>
  <c r="D9"/>
  <c r="D29"/>
  <c r="C9"/>
  <c r="F9" l="1"/>
  <c r="G9" s="1"/>
  <c r="D35"/>
  <c r="D10"/>
  <c r="D34"/>
  <c r="D33"/>
  <c r="D32"/>
  <c r="D30"/>
  <c r="D43"/>
  <c r="C10"/>
  <c r="F10" l="1"/>
  <c r="G10" s="1"/>
  <c r="D49"/>
  <c r="D36"/>
  <c r="D38"/>
  <c r="D39"/>
  <c r="D40"/>
  <c r="D11"/>
  <c r="D41"/>
  <c r="C11"/>
  <c r="F11" l="1"/>
  <c r="G11" s="1"/>
  <c r="D47"/>
  <c r="D46"/>
  <c r="D45"/>
  <c r="D62"/>
  <c r="F62" s="1"/>
  <c r="G62" s="1"/>
  <c r="D44"/>
  <c r="D42"/>
  <c r="D55"/>
  <c r="C12"/>
  <c r="F12" s="1"/>
  <c r="G12" s="1"/>
  <c r="C14"/>
  <c r="F14" s="1"/>
  <c r="G14" s="1"/>
  <c r="D61" l="1"/>
  <c r="D48"/>
  <c r="D50"/>
  <c r="D51"/>
  <c r="D52"/>
  <c r="D53"/>
  <c r="C15"/>
  <c r="F15" s="1"/>
  <c r="G15" s="1"/>
  <c r="C13"/>
  <c r="F13" s="1"/>
  <c r="G13" s="1"/>
  <c r="D59" l="1"/>
  <c r="D58"/>
  <c r="D57"/>
  <c r="D56"/>
  <c r="D54"/>
  <c r="C16"/>
  <c r="F16" s="1"/>
  <c r="G16" s="1"/>
  <c r="D60" l="1"/>
  <c r="C17"/>
  <c r="F17" s="1"/>
  <c r="G17" s="1"/>
  <c r="C18" l="1"/>
  <c r="F18" s="1"/>
  <c r="G18" s="1"/>
  <c r="C20"/>
  <c r="F20" s="1"/>
  <c r="G20" s="1"/>
  <c r="C21" l="1"/>
  <c r="F21" s="1"/>
  <c r="G21" s="1"/>
  <c r="C19"/>
  <c r="F19" s="1"/>
  <c r="G19" s="1"/>
  <c r="C22" l="1"/>
  <c r="F22" s="1"/>
  <c r="G22" s="1"/>
  <c r="C23" l="1"/>
  <c r="F23" s="1"/>
  <c r="G23" s="1"/>
  <c r="C26" l="1"/>
  <c r="F26" s="1"/>
  <c r="G26" s="1"/>
  <c r="C24"/>
  <c r="F24" s="1"/>
  <c r="G24" s="1"/>
  <c r="C25" l="1"/>
  <c r="F25" s="1"/>
  <c r="G25" s="1"/>
  <c r="C27"/>
  <c r="F27" s="1"/>
  <c r="G27" s="1"/>
  <c r="C28" l="1"/>
  <c r="F28" s="1"/>
  <c r="G28" s="1"/>
  <c r="C29" l="1"/>
  <c r="F29" s="1"/>
  <c r="G29" s="1"/>
  <c r="C32" l="1"/>
  <c r="F32" s="1"/>
  <c r="G32" s="1"/>
  <c r="C30"/>
  <c r="F30" s="1"/>
  <c r="G30" s="1"/>
  <c r="C31" l="1"/>
  <c r="F31" s="1"/>
  <c r="G31" s="1"/>
  <c r="C33"/>
  <c r="F33" s="1"/>
  <c r="G33" s="1"/>
  <c r="C34" l="1"/>
  <c r="F34" s="1"/>
  <c r="G34" s="1"/>
  <c r="C35" l="1"/>
  <c r="F35" s="1"/>
  <c r="G35" s="1"/>
  <c r="C38" l="1"/>
  <c r="F38" s="1"/>
  <c r="G38" s="1"/>
  <c r="C36"/>
  <c r="F36" s="1"/>
  <c r="G36" s="1"/>
  <c r="C37" l="1"/>
  <c r="F37" s="1"/>
  <c r="G37" s="1"/>
  <c r="C39"/>
  <c r="F39" s="1"/>
  <c r="G39" s="1"/>
  <c r="C40" l="1"/>
  <c r="F40" s="1"/>
  <c r="G40" s="1"/>
  <c r="C41" l="1"/>
  <c r="F41" s="1"/>
  <c r="G41" s="1"/>
  <c r="C44" l="1"/>
  <c r="F44" s="1"/>
  <c r="G44" s="1"/>
  <c r="C42"/>
  <c r="F42" s="1"/>
  <c r="G42" s="1"/>
  <c r="C43" l="1"/>
  <c r="F43" s="1"/>
  <c r="G43" s="1"/>
  <c r="C45"/>
  <c r="F45" s="1"/>
  <c r="G45" s="1"/>
  <c r="C46" l="1"/>
  <c r="F46" s="1"/>
  <c r="G46" s="1"/>
  <c r="C47" l="1"/>
  <c r="F47" s="1"/>
  <c r="G47" s="1"/>
  <c r="C48" l="1"/>
  <c r="F48" s="1"/>
  <c r="G48" s="1"/>
  <c r="C50"/>
  <c r="F50" s="1"/>
  <c r="G50" s="1"/>
  <c r="C51" l="1"/>
  <c r="F51" s="1"/>
  <c r="G51" s="1"/>
  <c r="C49"/>
  <c r="F49" s="1"/>
  <c r="G49" s="1"/>
  <c r="C52" l="1"/>
  <c r="F52" s="1"/>
  <c r="G52" s="1"/>
  <c r="C53" l="1"/>
  <c r="F53" s="1"/>
  <c r="G53" s="1"/>
  <c r="C56" l="1"/>
  <c r="F56" s="1"/>
  <c r="G56" s="1"/>
  <c r="C54"/>
  <c r="F54" s="1"/>
  <c r="G54" s="1"/>
  <c r="C55" l="1"/>
  <c r="F55" s="1"/>
  <c r="G55" s="1"/>
  <c r="C57"/>
  <c r="F57" s="1"/>
  <c r="G57" s="1"/>
  <c r="C58" l="1"/>
  <c r="F58" s="1"/>
  <c r="G58" s="1"/>
  <c r="C59" l="1"/>
  <c r="F59" s="1"/>
  <c r="G59" s="1"/>
  <c r="C60" l="1"/>
  <c r="F60" s="1"/>
  <c r="G60" s="1"/>
  <c r="C61" l="1"/>
  <c r="F61" s="1"/>
  <c r="G61" s="1"/>
  <c r="G75" l="1"/>
  <c r="H10" i="1" s="1"/>
</calcChain>
</file>

<file path=xl/sharedStrings.xml><?xml version="1.0" encoding="utf-8"?>
<sst xmlns="http://schemas.openxmlformats.org/spreadsheetml/2006/main" count="62" uniqueCount="50">
  <si>
    <t>Facteur de puissance</t>
  </si>
  <si>
    <t>Valeur max du courant atteinte</t>
  </si>
  <si>
    <t>Valeur min du courant atteinte</t>
  </si>
  <si>
    <t>Nombre</t>
  </si>
  <si>
    <t>Départs</t>
  </si>
  <si>
    <t>Compensation</t>
  </si>
  <si>
    <t>Courant nominal absorbée                      A</t>
  </si>
  <si>
    <t>Intensité nominale totale absorbée A</t>
  </si>
  <si>
    <t>Puissance active unitaire absorbée KWatts</t>
  </si>
  <si>
    <t>Puissance réactive unitaire absorbée KVAR</t>
  </si>
  <si>
    <t>Puissance Active totale  KWatts</t>
  </si>
  <si>
    <t>Puissance Réactive  totale KVAR</t>
  </si>
  <si>
    <t>Puissance Apparente KVA</t>
  </si>
  <si>
    <t>Nombre de dépassements</t>
  </si>
  <si>
    <t>Départ Convoyeur</t>
  </si>
  <si>
    <t>Départ Administration</t>
  </si>
  <si>
    <t>Relevé des intensités enregistrées sur une journée de production de l'entreprise</t>
  </si>
  <si>
    <t>Intervalle enregistrement des intensités</t>
  </si>
  <si>
    <t>Caractéristiques  électriques des récepteurs associés à chaque départ</t>
  </si>
  <si>
    <t>Bilan en Q0</t>
  </si>
  <si>
    <t xml:space="preserve">Q4 Départ Chauffage </t>
  </si>
  <si>
    <t xml:space="preserve">Q5 Départ Convoyeurs </t>
  </si>
  <si>
    <t xml:space="preserve">Q2 Départ  Administration </t>
  </si>
  <si>
    <t>Départ Chauffage en ampères</t>
  </si>
  <si>
    <t>Intensités totale</t>
  </si>
  <si>
    <t>Avant extension</t>
  </si>
  <si>
    <t>Après extension</t>
  </si>
  <si>
    <t>Puissance apparente de l'installation</t>
  </si>
  <si>
    <t>Intensité nominale totale</t>
  </si>
  <si>
    <t>Puissance active totale</t>
  </si>
  <si>
    <t>Puissance réactive totale</t>
  </si>
  <si>
    <t>L'évolution est satisfaisante</t>
  </si>
  <si>
    <t>Facteur de puissance de l'installation</t>
  </si>
  <si>
    <t>à la valeur  péconisée</t>
  </si>
  <si>
    <t>à la valeur avant extension</t>
  </si>
  <si>
    <t>à la valeur après extension</t>
  </si>
  <si>
    <t>Rappels</t>
  </si>
  <si>
    <t>Puissance souscrite</t>
  </si>
  <si>
    <t>Facteur de puissance préconisé</t>
  </si>
  <si>
    <t>96 KVA</t>
  </si>
  <si>
    <t>Bilan des grandeurs électriques atteintes avant compensation</t>
  </si>
  <si>
    <t>Bilan des grandeurs électriques atteintes après compensation</t>
  </si>
  <si>
    <t>à la valeur souscrite</t>
  </si>
  <si>
    <t>150A calibre de la protection générale</t>
  </si>
  <si>
    <t>Après extension et correction</t>
  </si>
  <si>
    <t>Analyse Je calcule le gain de puissance apparente en % après correction</t>
  </si>
  <si>
    <t>&lt;  =   &gt;</t>
  </si>
  <si>
    <t>non/oui</t>
  </si>
  <si>
    <t xml:space="preserve">Analyse après extension </t>
  </si>
  <si>
    <t xml:space="preserve"> &lt;  =   &gt;</t>
  </si>
</sst>
</file>

<file path=xl/styles.xml><?xml version="1.0" encoding="utf-8"?>
<styleSheet xmlns="http://schemas.openxmlformats.org/spreadsheetml/2006/main">
  <numFmts count="2">
    <numFmt numFmtId="164" formatCode="h:mm;@"/>
    <numFmt numFmtId="165" formatCode="[$-409]h:mm\ AM/PM;@"/>
  </numFmts>
  <fonts count="9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5" tint="-0.249977111117893"/>
      <name val="Arial"/>
      <family val="2"/>
    </font>
    <font>
      <b/>
      <sz val="14"/>
      <color rgb="FF0070C0"/>
      <name val="Arial"/>
      <family val="2"/>
    </font>
    <font>
      <b/>
      <sz val="26"/>
      <color rgb="FFFF0000"/>
      <name val="Arial"/>
      <family val="2"/>
    </font>
    <font>
      <b/>
      <sz val="26"/>
      <color rgb="FFFF0000"/>
      <name val="Calibri"/>
      <family val="2"/>
      <scheme val="minor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 wrapText="1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20" fontId="1" fillId="0" borderId="0" xfId="0" applyNumberFormat="1" applyFont="1"/>
    <xf numFmtId="165" fontId="1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2000" b="1"/>
              <a:t>Bilan journalier des intensités au 07/01/2020</a:t>
            </a:r>
          </a:p>
        </c:rich>
      </c:tx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'Relevé des intensités'!$C$5</c:f>
              <c:strCache>
                <c:ptCount val="1"/>
                <c:pt idx="0">
                  <c:v>Départ Chauffage en ampères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'Relevé des intensités'!$B$6:$B$73</c:f>
              <c:numCache>
                <c:formatCode>[$-409]h:mm\ AM/PM;@</c:formatCode>
                <c:ptCount val="68"/>
                <c:pt idx="0">
                  <c:v>830.33333333333337</c:v>
                </c:pt>
                <c:pt idx="1">
                  <c:v>830.34027777777783</c:v>
                </c:pt>
                <c:pt idx="2">
                  <c:v>830.34722222222229</c:v>
                </c:pt>
                <c:pt idx="3">
                  <c:v>830.35416666666674</c:v>
                </c:pt>
                <c:pt idx="4">
                  <c:v>830.3611111111112</c:v>
                </c:pt>
                <c:pt idx="5">
                  <c:v>830.36805555555566</c:v>
                </c:pt>
                <c:pt idx="6">
                  <c:v>830.37500000000011</c:v>
                </c:pt>
                <c:pt idx="7">
                  <c:v>830.38194444444457</c:v>
                </c:pt>
                <c:pt idx="8">
                  <c:v>830.38888888888903</c:v>
                </c:pt>
                <c:pt idx="9">
                  <c:v>830.39583333333348</c:v>
                </c:pt>
                <c:pt idx="10">
                  <c:v>830.40277777777794</c:v>
                </c:pt>
                <c:pt idx="11">
                  <c:v>830.4097222222224</c:v>
                </c:pt>
                <c:pt idx="12">
                  <c:v>830.41666666666686</c:v>
                </c:pt>
                <c:pt idx="13">
                  <c:v>830.42361111111131</c:v>
                </c:pt>
                <c:pt idx="14">
                  <c:v>830.43055555555577</c:v>
                </c:pt>
                <c:pt idx="15">
                  <c:v>830.43750000000023</c:v>
                </c:pt>
                <c:pt idx="16">
                  <c:v>830.44444444444468</c:v>
                </c:pt>
                <c:pt idx="17">
                  <c:v>830.45138888888914</c:v>
                </c:pt>
                <c:pt idx="18">
                  <c:v>830.4583333333336</c:v>
                </c:pt>
                <c:pt idx="19">
                  <c:v>830.46527777777806</c:v>
                </c:pt>
                <c:pt idx="20">
                  <c:v>830.47222222222251</c:v>
                </c:pt>
                <c:pt idx="21">
                  <c:v>830.47916666666697</c:v>
                </c:pt>
                <c:pt idx="22">
                  <c:v>830.48611111111143</c:v>
                </c:pt>
                <c:pt idx="23">
                  <c:v>830.49305555555588</c:v>
                </c:pt>
                <c:pt idx="24">
                  <c:v>830.50000000000034</c:v>
                </c:pt>
                <c:pt idx="25">
                  <c:v>830.5069444444448</c:v>
                </c:pt>
                <c:pt idx="26">
                  <c:v>830.51388888888926</c:v>
                </c:pt>
                <c:pt idx="27">
                  <c:v>830.52083333333371</c:v>
                </c:pt>
                <c:pt idx="28">
                  <c:v>830.52777777777817</c:v>
                </c:pt>
                <c:pt idx="29">
                  <c:v>830.53472222222263</c:v>
                </c:pt>
                <c:pt idx="30">
                  <c:v>830.54166666666708</c:v>
                </c:pt>
                <c:pt idx="31">
                  <c:v>830.54861111111154</c:v>
                </c:pt>
                <c:pt idx="32">
                  <c:v>830.555555555556</c:v>
                </c:pt>
                <c:pt idx="33">
                  <c:v>830.56250000000045</c:v>
                </c:pt>
                <c:pt idx="34">
                  <c:v>830.56944444444491</c:v>
                </c:pt>
                <c:pt idx="35">
                  <c:v>830.57638888888937</c:v>
                </c:pt>
                <c:pt idx="36">
                  <c:v>830.58333333333383</c:v>
                </c:pt>
                <c:pt idx="37">
                  <c:v>830.59027777777828</c:v>
                </c:pt>
                <c:pt idx="38">
                  <c:v>830.59722222222274</c:v>
                </c:pt>
                <c:pt idx="39">
                  <c:v>830.6041666666672</c:v>
                </c:pt>
                <c:pt idx="40">
                  <c:v>830.61111111111165</c:v>
                </c:pt>
                <c:pt idx="41">
                  <c:v>830.61805555555611</c:v>
                </c:pt>
                <c:pt idx="42">
                  <c:v>830.62500000000057</c:v>
                </c:pt>
                <c:pt idx="43">
                  <c:v>830.63194444444503</c:v>
                </c:pt>
                <c:pt idx="44">
                  <c:v>830.63888888888948</c:v>
                </c:pt>
                <c:pt idx="45">
                  <c:v>830.64583333333394</c:v>
                </c:pt>
                <c:pt idx="46">
                  <c:v>830.6527777777784</c:v>
                </c:pt>
                <c:pt idx="47">
                  <c:v>830.65972222222285</c:v>
                </c:pt>
                <c:pt idx="48">
                  <c:v>830.66666666666731</c:v>
                </c:pt>
                <c:pt idx="49">
                  <c:v>830.67361111111177</c:v>
                </c:pt>
                <c:pt idx="50">
                  <c:v>830.68055555555623</c:v>
                </c:pt>
                <c:pt idx="51">
                  <c:v>830.68750000000068</c:v>
                </c:pt>
                <c:pt idx="52">
                  <c:v>830.69444444444514</c:v>
                </c:pt>
                <c:pt idx="53">
                  <c:v>830.7013888888896</c:v>
                </c:pt>
                <c:pt idx="54">
                  <c:v>830.70833333333405</c:v>
                </c:pt>
                <c:pt idx="55">
                  <c:v>830.71527777777851</c:v>
                </c:pt>
                <c:pt idx="56">
                  <c:v>830.72222222222297</c:v>
                </c:pt>
                <c:pt idx="57">
                  <c:v>830.72916666666742</c:v>
                </c:pt>
                <c:pt idx="58">
                  <c:v>830.73611111111188</c:v>
                </c:pt>
                <c:pt idx="59">
                  <c:v>830.74305555555634</c:v>
                </c:pt>
                <c:pt idx="60">
                  <c:v>830.7500000000008</c:v>
                </c:pt>
                <c:pt idx="61">
                  <c:v>830.75694444444525</c:v>
                </c:pt>
                <c:pt idx="62">
                  <c:v>830.76388888888971</c:v>
                </c:pt>
                <c:pt idx="63">
                  <c:v>830.77083333333417</c:v>
                </c:pt>
                <c:pt idx="64">
                  <c:v>830.77777777777862</c:v>
                </c:pt>
                <c:pt idx="65">
                  <c:v>830.78472222222308</c:v>
                </c:pt>
                <c:pt idx="66">
                  <c:v>830.79166666666754</c:v>
                </c:pt>
                <c:pt idx="67">
                  <c:v>830.798611111112</c:v>
                </c:pt>
              </c:numCache>
            </c:numRef>
          </c:cat>
          <c:val>
            <c:numRef>
              <c:f>'Relevé des intensités'!$C$6:$C$73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01-4AEC-BA99-8D9F93448260}"/>
            </c:ext>
          </c:extLst>
        </c:ser>
        <c:ser>
          <c:idx val="1"/>
          <c:order val="1"/>
          <c:tx>
            <c:strRef>
              <c:f>'Relevé des intensités'!$D$5</c:f>
              <c:strCache>
                <c:ptCount val="1"/>
                <c:pt idx="0">
                  <c:v>Départ Convoyeur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'Relevé des intensités'!$B$6:$B$73</c:f>
              <c:numCache>
                <c:formatCode>[$-409]h:mm\ AM/PM;@</c:formatCode>
                <c:ptCount val="68"/>
                <c:pt idx="0">
                  <c:v>830.33333333333337</c:v>
                </c:pt>
                <c:pt idx="1">
                  <c:v>830.34027777777783</c:v>
                </c:pt>
                <c:pt idx="2">
                  <c:v>830.34722222222229</c:v>
                </c:pt>
                <c:pt idx="3">
                  <c:v>830.35416666666674</c:v>
                </c:pt>
                <c:pt idx="4">
                  <c:v>830.3611111111112</c:v>
                </c:pt>
                <c:pt idx="5">
                  <c:v>830.36805555555566</c:v>
                </c:pt>
                <c:pt idx="6">
                  <c:v>830.37500000000011</c:v>
                </c:pt>
                <c:pt idx="7">
                  <c:v>830.38194444444457</c:v>
                </c:pt>
                <c:pt idx="8">
                  <c:v>830.38888888888903</c:v>
                </c:pt>
                <c:pt idx="9">
                  <c:v>830.39583333333348</c:v>
                </c:pt>
                <c:pt idx="10">
                  <c:v>830.40277777777794</c:v>
                </c:pt>
                <c:pt idx="11">
                  <c:v>830.4097222222224</c:v>
                </c:pt>
                <c:pt idx="12">
                  <c:v>830.41666666666686</c:v>
                </c:pt>
                <c:pt idx="13">
                  <c:v>830.42361111111131</c:v>
                </c:pt>
                <c:pt idx="14">
                  <c:v>830.43055555555577</c:v>
                </c:pt>
                <c:pt idx="15">
                  <c:v>830.43750000000023</c:v>
                </c:pt>
                <c:pt idx="16">
                  <c:v>830.44444444444468</c:v>
                </c:pt>
                <c:pt idx="17">
                  <c:v>830.45138888888914</c:v>
                </c:pt>
                <c:pt idx="18">
                  <c:v>830.4583333333336</c:v>
                </c:pt>
                <c:pt idx="19">
                  <c:v>830.46527777777806</c:v>
                </c:pt>
                <c:pt idx="20">
                  <c:v>830.47222222222251</c:v>
                </c:pt>
                <c:pt idx="21">
                  <c:v>830.47916666666697</c:v>
                </c:pt>
                <c:pt idx="22">
                  <c:v>830.48611111111143</c:v>
                </c:pt>
                <c:pt idx="23">
                  <c:v>830.49305555555588</c:v>
                </c:pt>
                <c:pt idx="24">
                  <c:v>830.50000000000034</c:v>
                </c:pt>
                <c:pt idx="25">
                  <c:v>830.5069444444448</c:v>
                </c:pt>
                <c:pt idx="26">
                  <c:v>830.51388888888926</c:v>
                </c:pt>
                <c:pt idx="27">
                  <c:v>830.52083333333371</c:v>
                </c:pt>
                <c:pt idx="28">
                  <c:v>830.52777777777817</c:v>
                </c:pt>
                <c:pt idx="29">
                  <c:v>830.53472222222263</c:v>
                </c:pt>
                <c:pt idx="30">
                  <c:v>830.54166666666708</c:v>
                </c:pt>
                <c:pt idx="31">
                  <c:v>830.54861111111154</c:v>
                </c:pt>
                <c:pt idx="32">
                  <c:v>830.555555555556</c:v>
                </c:pt>
                <c:pt idx="33">
                  <c:v>830.56250000000045</c:v>
                </c:pt>
                <c:pt idx="34">
                  <c:v>830.56944444444491</c:v>
                </c:pt>
                <c:pt idx="35">
                  <c:v>830.57638888888937</c:v>
                </c:pt>
                <c:pt idx="36">
                  <c:v>830.58333333333383</c:v>
                </c:pt>
                <c:pt idx="37">
                  <c:v>830.59027777777828</c:v>
                </c:pt>
                <c:pt idx="38">
                  <c:v>830.59722222222274</c:v>
                </c:pt>
                <c:pt idx="39">
                  <c:v>830.6041666666672</c:v>
                </c:pt>
                <c:pt idx="40">
                  <c:v>830.61111111111165</c:v>
                </c:pt>
                <c:pt idx="41">
                  <c:v>830.61805555555611</c:v>
                </c:pt>
                <c:pt idx="42">
                  <c:v>830.62500000000057</c:v>
                </c:pt>
                <c:pt idx="43">
                  <c:v>830.63194444444503</c:v>
                </c:pt>
                <c:pt idx="44">
                  <c:v>830.63888888888948</c:v>
                </c:pt>
                <c:pt idx="45">
                  <c:v>830.64583333333394</c:v>
                </c:pt>
                <c:pt idx="46">
                  <c:v>830.6527777777784</c:v>
                </c:pt>
                <c:pt idx="47">
                  <c:v>830.65972222222285</c:v>
                </c:pt>
                <c:pt idx="48">
                  <c:v>830.66666666666731</c:v>
                </c:pt>
                <c:pt idx="49">
                  <c:v>830.67361111111177</c:v>
                </c:pt>
                <c:pt idx="50">
                  <c:v>830.68055555555623</c:v>
                </c:pt>
                <c:pt idx="51">
                  <c:v>830.68750000000068</c:v>
                </c:pt>
                <c:pt idx="52">
                  <c:v>830.69444444444514</c:v>
                </c:pt>
                <c:pt idx="53">
                  <c:v>830.7013888888896</c:v>
                </c:pt>
                <c:pt idx="54">
                  <c:v>830.70833333333405</c:v>
                </c:pt>
                <c:pt idx="55">
                  <c:v>830.71527777777851</c:v>
                </c:pt>
                <c:pt idx="56">
                  <c:v>830.72222222222297</c:v>
                </c:pt>
                <c:pt idx="57">
                  <c:v>830.72916666666742</c:v>
                </c:pt>
                <c:pt idx="58">
                  <c:v>830.73611111111188</c:v>
                </c:pt>
                <c:pt idx="59">
                  <c:v>830.74305555555634</c:v>
                </c:pt>
                <c:pt idx="60">
                  <c:v>830.7500000000008</c:v>
                </c:pt>
                <c:pt idx="61">
                  <c:v>830.75694444444525</c:v>
                </c:pt>
                <c:pt idx="62">
                  <c:v>830.76388888888971</c:v>
                </c:pt>
                <c:pt idx="63">
                  <c:v>830.77083333333417</c:v>
                </c:pt>
                <c:pt idx="64">
                  <c:v>830.77777777777862</c:v>
                </c:pt>
                <c:pt idx="65">
                  <c:v>830.78472222222308</c:v>
                </c:pt>
                <c:pt idx="66">
                  <c:v>830.79166666666754</c:v>
                </c:pt>
                <c:pt idx="67">
                  <c:v>830.798611111112</c:v>
                </c:pt>
              </c:numCache>
            </c:numRef>
          </c:cat>
          <c:val>
            <c:numRef>
              <c:f>'Relevé des intensités'!$D$6:$D$73</c:f>
              <c:numCache>
                <c:formatCode>0.00</c:formatCode>
                <c:ptCount val="6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01-4AEC-BA99-8D9F93448260}"/>
            </c:ext>
          </c:extLst>
        </c:ser>
        <c:ser>
          <c:idx val="2"/>
          <c:order val="2"/>
          <c:tx>
            <c:strRef>
              <c:f>'Relevé des intensités'!$E$5</c:f>
              <c:strCache>
                <c:ptCount val="1"/>
                <c:pt idx="0">
                  <c:v>Départ Administration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'Relevé des intensités'!$E$6:$E$73</c:f>
              <c:numCache>
                <c:formatCode>General</c:formatCode>
                <c:ptCount val="68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17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  <c:pt idx="12">
                  <c:v>17</c:v>
                </c:pt>
                <c:pt idx="13">
                  <c:v>16</c:v>
                </c:pt>
                <c:pt idx="14">
                  <c:v>15</c:v>
                </c:pt>
                <c:pt idx="15">
                  <c:v>17</c:v>
                </c:pt>
                <c:pt idx="16">
                  <c:v>16</c:v>
                </c:pt>
                <c:pt idx="17">
                  <c:v>15</c:v>
                </c:pt>
                <c:pt idx="18">
                  <c:v>17</c:v>
                </c:pt>
                <c:pt idx="19">
                  <c:v>16</c:v>
                </c:pt>
                <c:pt idx="20">
                  <c:v>15</c:v>
                </c:pt>
                <c:pt idx="21">
                  <c:v>17</c:v>
                </c:pt>
                <c:pt idx="22">
                  <c:v>16</c:v>
                </c:pt>
                <c:pt idx="23">
                  <c:v>15</c:v>
                </c:pt>
                <c:pt idx="24">
                  <c:v>17</c:v>
                </c:pt>
                <c:pt idx="25">
                  <c:v>13</c:v>
                </c:pt>
                <c:pt idx="26">
                  <c:v>11</c:v>
                </c:pt>
                <c:pt idx="27">
                  <c:v>10</c:v>
                </c:pt>
                <c:pt idx="28">
                  <c:v>9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10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13</c:v>
                </c:pt>
                <c:pt idx="40">
                  <c:v>15</c:v>
                </c:pt>
                <c:pt idx="41">
                  <c:v>17</c:v>
                </c:pt>
                <c:pt idx="42">
                  <c:v>13</c:v>
                </c:pt>
                <c:pt idx="43">
                  <c:v>15</c:v>
                </c:pt>
                <c:pt idx="44">
                  <c:v>17</c:v>
                </c:pt>
                <c:pt idx="45">
                  <c:v>13</c:v>
                </c:pt>
                <c:pt idx="46">
                  <c:v>15</c:v>
                </c:pt>
                <c:pt idx="47">
                  <c:v>17</c:v>
                </c:pt>
                <c:pt idx="48">
                  <c:v>13</c:v>
                </c:pt>
                <c:pt idx="49">
                  <c:v>15</c:v>
                </c:pt>
                <c:pt idx="50">
                  <c:v>17</c:v>
                </c:pt>
                <c:pt idx="51">
                  <c:v>13</c:v>
                </c:pt>
                <c:pt idx="52">
                  <c:v>15</c:v>
                </c:pt>
                <c:pt idx="53">
                  <c:v>17</c:v>
                </c:pt>
                <c:pt idx="54">
                  <c:v>13</c:v>
                </c:pt>
                <c:pt idx="55">
                  <c:v>15</c:v>
                </c:pt>
                <c:pt idx="56">
                  <c:v>17</c:v>
                </c:pt>
                <c:pt idx="57">
                  <c:v>19</c:v>
                </c:pt>
                <c:pt idx="58">
                  <c:v>20</c:v>
                </c:pt>
                <c:pt idx="59">
                  <c:v>13</c:v>
                </c:pt>
                <c:pt idx="60">
                  <c:v>10</c:v>
                </c:pt>
                <c:pt idx="61">
                  <c:v>9</c:v>
                </c:pt>
                <c:pt idx="62">
                  <c:v>6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77-450A-9096-BD705C50C2AD}"/>
            </c:ext>
          </c:extLst>
        </c:ser>
        <c:dLbls/>
        <c:axId val="158872704"/>
        <c:axId val="158874240"/>
      </c:barChart>
      <c:catAx>
        <c:axId val="158872704"/>
        <c:scaling>
          <c:orientation val="minMax"/>
        </c:scaling>
        <c:axPos val="b"/>
        <c:numFmt formatCode="[$-409]h:mm\ AM/PM;@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874240"/>
        <c:crosses val="autoZero"/>
        <c:auto val="1"/>
        <c:lblAlgn val="ctr"/>
        <c:lblOffset val="100"/>
      </c:catAx>
      <c:valAx>
        <c:axId val="1588742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887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54427</xdr:colOff>
      <xdr:row>4</xdr:row>
      <xdr:rowOff>0</xdr:rowOff>
    </xdr:from>
    <xdr:to>
      <xdr:col>25</xdr:col>
      <xdr:colOff>173182</xdr:colOff>
      <xdr:row>30</xdr:row>
      <xdr:rowOff>138546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A505412F-47B3-42E2-B239-50BBD34D53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75"/>
  <sheetViews>
    <sheetView topLeftCell="A7" zoomScale="68" zoomScaleNormal="68" workbookViewId="0">
      <selection activeCell="F5" sqref="F5"/>
    </sheetView>
  </sheetViews>
  <sheetFormatPr baseColWidth="10" defaultRowHeight="18"/>
  <cols>
    <col min="1" max="1" width="20.5703125" style="7" customWidth="1"/>
    <col min="2" max="2" width="13" style="9" bestFit="1" customWidth="1"/>
    <col min="3" max="4" width="15.7109375" style="6" customWidth="1"/>
    <col min="5" max="6" width="20.140625" style="6" customWidth="1"/>
    <col min="7" max="7" width="19.42578125" style="6" customWidth="1"/>
    <col min="8" max="16384" width="11.42578125" style="7"/>
  </cols>
  <sheetData>
    <row r="2" spans="1:15" ht="33.75">
      <c r="B2" s="32" t="s">
        <v>16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54">
      <c r="A3" s="4" t="s">
        <v>17</v>
      </c>
      <c r="B3" s="5">
        <v>6.9444444444444441E-3</v>
      </c>
      <c r="H3" s="8"/>
    </row>
    <row r="4" spans="1:15">
      <c r="H4" s="8"/>
    </row>
    <row r="5" spans="1:15" ht="72">
      <c r="C5" s="26" t="s">
        <v>23</v>
      </c>
      <c r="D5" s="27" t="s">
        <v>14</v>
      </c>
      <c r="E5" s="28" t="s">
        <v>15</v>
      </c>
      <c r="F5" s="6" t="s">
        <v>24</v>
      </c>
      <c r="H5" s="8"/>
    </row>
    <row r="6" spans="1:15">
      <c r="B6" s="10">
        <v>830.33333333333337</v>
      </c>
      <c r="C6" s="11">
        <f>'Caractéristiques électriques'!F4</f>
        <v>0</v>
      </c>
      <c r="D6" s="11">
        <f>'Caractéristiques électriques'!H5</f>
        <v>0</v>
      </c>
      <c r="E6" s="12">
        <v>6</v>
      </c>
      <c r="F6" s="19">
        <f>SUM(C6:E6)+'Caractéristiques électriques'!F7</f>
        <v>6</v>
      </c>
      <c r="G6" s="6">
        <f>IF(F6&gt;'Caractéristiques électriques'!G10,1,0)</f>
        <v>1</v>
      </c>
    </row>
    <row r="7" spans="1:15">
      <c r="B7" s="10">
        <f>B6+B3</f>
        <v>830.34027777777783</v>
      </c>
      <c r="C7" s="11">
        <f>C6</f>
        <v>0</v>
      </c>
      <c r="D7" s="11">
        <f>D6</f>
        <v>0</v>
      </c>
      <c r="E7" s="12">
        <v>8</v>
      </c>
      <c r="F7" s="19">
        <f>SUM(C7:E7)+'Caractéristiques électriques'!F7</f>
        <v>8</v>
      </c>
      <c r="G7" s="6">
        <f>IF(F7&gt;'Caractéristiques électriques'!G10,1,0)</f>
        <v>1</v>
      </c>
    </row>
    <row r="8" spans="1:15">
      <c r="B8" s="10">
        <f>B7+B3</f>
        <v>830.34722222222229</v>
      </c>
      <c r="C8" s="11">
        <f>C7</f>
        <v>0</v>
      </c>
      <c r="D8" s="11">
        <f t="shared" ref="D8:D11" si="0">D7</f>
        <v>0</v>
      </c>
      <c r="E8" s="12">
        <v>10</v>
      </c>
      <c r="F8" s="19">
        <f>SUM(C8:E8)+'Caractéristiques électriques'!F7</f>
        <v>10</v>
      </c>
      <c r="G8" s="6">
        <f>IF(F8&gt;'Caractéristiques électriques'!G10,1,0)</f>
        <v>1</v>
      </c>
    </row>
    <row r="9" spans="1:15">
      <c r="B9" s="10">
        <f>B8+B3</f>
        <v>830.35416666666674</v>
      </c>
      <c r="C9" s="11">
        <f t="shared" ref="C9:C11" si="1">C8</f>
        <v>0</v>
      </c>
      <c r="D9" s="11">
        <f t="shared" si="0"/>
        <v>0</v>
      </c>
      <c r="E9" s="12">
        <v>12</v>
      </c>
      <c r="F9" s="19">
        <f>SUM(C9:E9)+'Caractéristiques électriques'!F7</f>
        <v>12</v>
      </c>
      <c r="G9" s="6">
        <f>IF(F9&gt;'Caractéristiques électriques'!G10,1,0)</f>
        <v>1</v>
      </c>
    </row>
    <row r="10" spans="1:15">
      <c r="B10" s="10">
        <f>B9+B3</f>
        <v>830.3611111111112</v>
      </c>
      <c r="C10" s="11">
        <f t="shared" si="1"/>
        <v>0</v>
      </c>
      <c r="D10" s="11">
        <f t="shared" si="0"/>
        <v>0</v>
      </c>
      <c r="E10" s="12">
        <v>17</v>
      </c>
      <c r="F10" s="19">
        <f>SUM(C10:E10)+'Caractéristiques électriques'!F7</f>
        <v>17</v>
      </c>
      <c r="G10" s="6">
        <f>IF(F10&gt;'Caractéristiques électriques'!G10,1,0)</f>
        <v>1</v>
      </c>
    </row>
    <row r="11" spans="1:15">
      <c r="B11" s="10">
        <f>B10+B3</f>
        <v>830.36805555555566</v>
      </c>
      <c r="C11" s="11">
        <f t="shared" si="1"/>
        <v>0</v>
      </c>
      <c r="D11" s="11">
        <f t="shared" si="0"/>
        <v>0</v>
      </c>
      <c r="E11" s="12">
        <v>17</v>
      </c>
      <c r="F11" s="19">
        <f>SUM(C11:E11)+'Caractéristiques électriques'!F7</f>
        <v>17</v>
      </c>
      <c r="G11" s="6">
        <f>IF(F11&gt;'Caractéristiques électriques'!G10,1,0)</f>
        <v>1</v>
      </c>
    </row>
    <row r="12" spans="1:15">
      <c r="B12" s="10">
        <f>B11+B3</f>
        <v>830.37500000000011</v>
      </c>
      <c r="C12" s="11">
        <f>C11/2</f>
        <v>0</v>
      </c>
      <c r="D12" s="11">
        <f>'Caractéristiques électriques'!G5</f>
        <v>0</v>
      </c>
      <c r="E12" s="12">
        <v>15</v>
      </c>
      <c r="F12" s="19">
        <f>SUM(C12:E12)+'Caractéristiques électriques'!F7</f>
        <v>15</v>
      </c>
      <c r="G12" s="6">
        <f>IF(F12&gt;'Caractéristiques électriques'!G10,1,0)</f>
        <v>1</v>
      </c>
    </row>
    <row r="13" spans="1:15">
      <c r="B13" s="10">
        <f>B12+B3</f>
        <v>830.38194444444457</v>
      </c>
      <c r="C13" s="11">
        <f>C12</f>
        <v>0</v>
      </c>
      <c r="D13" s="11">
        <f>'Caractéristiques électriques'!F5</f>
        <v>0</v>
      </c>
      <c r="E13" s="12">
        <v>16</v>
      </c>
      <c r="F13" s="19">
        <f>SUM(C13:E13)+'Caractéristiques électriques'!F7</f>
        <v>16</v>
      </c>
      <c r="G13" s="6">
        <f>IF(F13&gt;'Caractéristiques électriques'!G10,1,0)</f>
        <v>1</v>
      </c>
    </row>
    <row r="14" spans="1:15">
      <c r="B14" s="10">
        <f>B13+B3</f>
        <v>830.38888888888903</v>
      </c>
      <c r="C14" s="11">
        <f>C11</f>
        <v>0</v>
      </c>
      <c r="D14" s="11">
        <f>'Caractéristiques électriques'!H5</f>
        <v>0</v>
      </c>
      <c r="E14" s="12">
        <v>17</v>
      </c>
      <c r="F14" s="19">
        <f>SUM(C14:E14)+'Caractéristiques électriques'!F7</f>
        <v>17</v>
      </c>
      <c r="G14" s="6">
        <f>IF(F14&gt;'Caractéristiques électriques'!G10,1,0)</f>
        <v>1</v>
      </c>
    </row>
    <row r="15" spans="1:15">
      <c r="B15" s="10">
        <f>B14+B3</f>
        <v>830.39583333333348</v>
      </c>
      <c r="C15" s="11">
        <f>C14</f>
        <v>0</v>
      </c>
      <c r="D15" s="11">
        <f>'Caractéristiques électriques'!H5</f>
        <v>0</v>
      </c>
      <c r="E15" s="12">
        <v>15</v>
      </c>
      <c r="F15" s="19">
        <f>SUM(C15:E15)+'Caractéristiques électriques'!F7</f>
        <v>15</v>
      </c>
      <c r="G15" s="6">
        <f>IF(F15&gt;'Caractéristiques électriques'!G10,1,0)</f>
        <v>1</v>
      </c>
    </row>
    <row r="16" spans="1:15">
      <c r="B16" s="10">
        <f>B15+B3</f>
        <v>830.40277777777794</v>
      </c>
      <c r="C16" s="11">
        <f t="shared" ref="C16:C17" si="2">C15</f>
        <v>0</v>
      </c>
      <c r="D16" s="11">
        <f>'Caractéristiques électriques'!H5</f>
        <v>0</v>
      </c>
      <c r="E16" s="12">
        <v>14</v>
      </c>
      <c r="F16" s="19">
        <f>SUM(C16:E16)+'Caractéristiques électriques'!F7</f>
        <v>14</v>
      </c>
      <c r="G16" s="6">
        <f>IF(F16&gt;'Caractéristiques électriques'!G10,1,0)</f>
        <v>1</v>
      </c>
    </row>
    <row r="17" spans="2:7">
      <c r="B17" s="10">
        <f>B16+B3</f>
        <v>830.4097222222224</v>
      </c>
      <c r="C17" s="11">
        <f t="shared" si="2"/>
        <v>0</v>
      </c>
      <c r="D17" s="11">
        <f>'Caractéristiques électriques'!H5</f>
        <v>0</v>
      </c>
      <c r="E17" s="12">
        <v>13</v>
      </c>
      <c r="F17" s="19">
        <f>SUM(C17:E17)+'Caractéristiques électriques'!F7</f>
        <v>13</v>
      </c>
      <c r="G17" s="6">
        <f>IF(F17&gt;'Caractéristiques électriques'!G10,1,0)</f>
        <v>1</v>
      </c>
    </row>
    <row r="18" spans="2:7">
      <c r="B18" s="10">
        <f>B17+B3</f>
        <v>830.41666666666686</v>
      </c>
      <c r="C18" s="11">
        <f>C17/2</f>
        <v>0</v>
      </c>
      <c r="D18" s="11">
        <f t="shared" ref="D18:D61" si="3">D12</f>
        <v>0</v>
      </c>
      <c r="E18" s="12">
        <v>17</v>
      </c>
      <c r="F18" s="19">
        <f>SUM(C18:E18)+'Caractéristiques électriques'!F7</f>
        <v>17</v>
      </c>
      <c r="G18" s="6">
        <f>IF(F18&gt;'Caractéristiques électriques'!G10,1,0)</f>
        <v>1</v>
      </c>
    </row>
    <row r="19" spans="2:7">
      <c r="B19" s="10">
        <f>B18+B3</f>
        <v>830.42361111111131</v>
      </c>
      <c r="C19" s="11">
        <f>C18</f>
        <v>0</v>
      </c>
      <c r="D19" s="11">
        <f t="shared" si="3"/>
        <v>0</v>
      </c>
      <c r="E19" s="12">
        <v>16</v>
      </c>
      <c r="F19" s="19">
        <f>SUM(C19:E19)+'Caractéristiques électriques'!F7</f>
        <v>16</v>
      </c>
      <c r="G19" s="6">
        <f>IF(F19&gt;'Caractéristiques électriques'!G10,1,0)</f>
        <v>1</v>
      </c>
    </row>
    <row r="20" spans="2:7">
      <c r="B20" s="10">
        <f>B19+B3</f>
        <v>830.43055555555577</v>
      </c>
      <c r="C20" s="11">
        <f>C17</f>
        <v>0</v>
      </c>
      <c r="D20" s="11">
        <f t="shared" si="3"/>
        <v>0</v>
      </c>
      <c r="E20" s="12">
        <v>15</v>
      </c>
      <c r="F20" s="19">
        <f>SUM(C20:E20)+'Caractéristiques électriques'!F7</f>
        <v>15</v>
      </c>
      <c r="G20" s="6">
        <f>IF(F20&gt;'Caractéristiques électriques'!G10,1,0)</f>
        <v>1</v>
      </c>
    </row>
    <row r="21" spans="2:7">
      <c r="B21" s="10">
        <f>B20+B3</f>
        <v>830.43750000000023</v>
      </c>
      <c r="C21" s="11">
        <f>C20</f>
        <v>0</v>
      </c>
      <c r="D21" s="11">
        <f t="shared" si="3"/>
        <v>0</v>
      </c>
      <c r="E21" s="12">
        <v>17</v>
      </c>
      <c r="F21" s="19">
        <f>SUM(C21:E21)+'Caractéristiques électriques'!F7</f>
        <v>17</v>
      </c>
      <c r="G21" s="6">
        <f>IF(F21&gt;'Caractéristiques électriques'!G10,1,0)</f>
        <v>1</v>
      </c>
    </row>
    <row r="22" spans="2:7">
      <c r="B22" s="10">
        <f>B21+B3</f>
        <v>830.44444444444468</v>
      </c>
      <c r="C22" s="11">
        <f t="shared" ref="C22:C23" si="4">C21</f>
        <v>0</v>
      </c>
      <c r="D22" s="11">
        <f t="shared" si="3"/>
        <v>0</v>
      </c>
      <c r="E22" s="12">
        <v>16</v>
      </c>
      <c r="F22" s="19">
        <f>SUM(C22:E22)+'Caractéristiques électriques'!F7</f>
        <v>16</v>
      </c>
      <c r="G22" s="6">
        <f>IF(F22&gt;'Caractéristiques électriques'!G29,1,0)</f>
        <v>1</v>
      </c>
    </row>
    <row r="23" spans="2:7">
      <c r="B23" s="10">
        <f>B22+B3</f>
        <v>830.45138888888914</v>
      </c>
      <c r="C23" s="11">
        <f t="shared" si="4"/>
        <v>0</v>
      </c>
      <c r="D23" s="11">
        <f t="shared" si="3"/>
        <v>0</v>
      </c>
      <c r="E23" s="12">
        <v>15</v>
      </c>
      <c r="F23" s="19">
        <f>SUM(C23:E23)+'Caractéristiques électriques'!F7</f>
        <v>15</v>
      </c>
      <c r="G23" s="6">
        <f>IF(F23&gt;'Caractéristiques électriques'!G10,1,0)</f>
        <v>1</v>
      </c>
    </row>
    <row r="24" spans="2:7">
      <c r="B24" s="10">
        <f>B23+B3</f>
        <v>830.4583333333336</v>
      </c>
      <c r="C24" s="11">
        <f>C23/2</f>
        <v>0</v>
      </c>
      <c r="D24" s="11">
        <f t="shared" si="3"/>
        <v>0</v>
      </c>
      <c r="E24" s="12">
        <v>17</v>
      </c>
      <c r="F24" s="19">
        <f>SUM(C24:E24)+'Caractéristiques électriques'!F7</f>
        <v>17</v>
      </c>
      <c r="G24" s="6">
        <f>IF(F24&gt;'Caractéristiques électriques'!G10,1,0)</f>
        <v>1</v>
      </c>
    </row>
    <row r="25" spans="2:7">
      <c r="B25" s="10">
        <f>B24+B3</f>
        <v>830.46527777777806</v>
      </c>
      <c r="C25" s="11">
        <f>C24</f>
        <v>0</v>
      </c>
      <c r="D25" s="11">
        <f t="shared" si="3"/>
        <v>0</v>
      </c>
      <c r="E25" s="12">
        <v>16</v>
      </c>
      <c r="F25" s="19">
        <f>SUM(C25:E25)+'Caractéristiques électriques'!F7</f>
        <v>16</v>
      </c>
      <c r="G25" s="6">
        <f>IF(F25&gt;'Caractéristiques électriques'!G10,1,0)</f>
        <v>1</v>
      </c>
    </row>
    <row r="26" spans="2:7">
      <c r="B26" s="10">
        <f>B25+B3</f>
        <v>830.47222222222251</v>
      </c>
      <c r="C26" s="11">
        <f>C23</f>
        <v>0</v>
      </c>
      <c r="D26" s="11">
        <f t="shared" si="3"/>
        <v>0</v>
      </c>
      <c r="E26" s="12">
        <v>15</v>
      </c>
      <c r="F26" s="19">
        <f>SUM(C26:E26)+'Caractéristiques électriques'!F7</f>
        <v>15</v>
      </c>
      <c r="G26" s="6">
        <f>IF(F26&gt;'Caractéristiques électriques'!G10,1,0)</f>
        <v>1</v>
      </c>
    </row>
    <row r="27" spans="2:7">
      <c r="B27" s="10">
        <f>B26+B3</f>
        <v>830.47916666666697</v>
      </c>
      <c r="C27" s="11">
        <f>C26</f>
        <v>0</v>
      </c>
      <c r="D27" s="11">
        <f t="shared" si="3"/>
        <v>0</v>
      </c>
      <c r="E27" s="12">
        <v>17</v>
      </c>
      <c r="F27" s="19">
        <f>SUM(C27:E27)+'Caractéristiques électriques'!F7</f>
        <v>17</v>
      </c>
      <c r="G27" s="6">
        <f>IF(F27&gt;'Caractéristiques électriques'!G10,1,0)</f>
        <v>1</v>
      </c>
    </row>
    <row r="28" spans="2:7">
      <c r="B28" s="10">
        <f>B27+B3</f>
        <v>830.48611111111143</v>
      </c>
      <c r="C28" s="11">
        <f t="shared" ref="C28:C29" si="5">C27</f>
        <v>0</v>
      </c>
      <c r="D28" s="11">
        <f t="shared" si="3"/>
        <v>0</v>
      </c>
      <c r="E28" s="12">
        <v>16</v>
      </c>
      <c r="F28" s="19">
        <f>SUM(C28:E28)+'Caractéristiques électriques'!F7</f>
        <v>16</v>
      </c>
      <c r="G28" s="6">
        <f>IF(F28&gt;'Caractéristiques électriques'!G10,1,0)</f>
        <v>1</v>
      </c>
    </row>
    <row r="29" spans="2:7">
      <c r="B29" s="10">
        <f>B28+B3</f>
        <v>830.49305555555588</v>
      </c>
      <c r="C29" s="11">
        <f t="shared" si="5"/>
        <v>0</v>
      </c>
      <c r="D29" s="11">
        <f t="shared" si="3"/>
        <v>0</v>
      </c>
      <c r="E29" s="12">
        <v>15</v>
      </c>
      <c r="F29" s="19">
        <f>SUM(C29:E29)+'Caractéristiques électriques'!F7</f>
        <v>15</v>
      </c>
      <c r="G29" s="6">
        <f>IF(F29&gt;'Caractéristiques électriques'!G10,1,0)</f>
        <v>1</v>
      </c>
    </row>
    <row r="30" spans="2:7">
      <c r="B30" s="10">
        <f>B29+B3</f>
        <v>830.50000000000034</v>
      </c>
      <c r="C30" s="11">
        <f>C29/2</f>
        <v>0</v>
      </c>
      <c r="D30" s="11">
        <f t="shared" si="3"/>
        <v>0</v>
      </c>
      <c r="E30" s="12">
        <v>17</v>
      </c>
      <c r="F30" s="19">
        <f>SUM(C30:E30)+'Caractéristiques électriques'!F7</f>
        <v>17</v>
      </c>
      <c r="G30" s="6">
        <f>IF(F30&gt;'Caractéristiques électriques'!G10,1,0)</f>
        <v>1</v>
      </c>
    </row>
    <row r="31" spans="2:7">
      <c r="B31" s="10">
        <f>B30+B3</f>
        <v>830.5069444444448</v>
      </c>
      <c r="C31" s="11">
        <f>C30</f>
        <v>0</v>
      </c>
      <c r="D31" s="11">
        <f t="shared" si="3"/>
        <v>0</v>
      </c>
      <c r="E31" s="12">
        <v>13</v>
      </c>
      <c r="F31" s="19">
        <f>SUM(C31:E31)+'Caractéristiques électriques'!F7</f>
        <v>13</v>
      </c>
      <c r="G31" s="6">
        <f>IF(F31&gt;'Caractéristiques électriques'!G10,1,0)</f>
        <v>1</v>
      </c>
    </row>
    <row r="32" spans="2:7">
      <c r="B32" s="10">
        <f>B31+B3</f>
        <v>830.51388888888926</v>
      </c>
      <c r="C32" s="11">
        <f>C29</f>
        <v>0</v>
      </c>
      <c r="D32" s="11">
        <f t="shared" si="3"/>
        <v>0</v>
      </c>
      <c r="E32" s="12">
        <v>11</v>
      </c>
      <c r="F32" s="19">
        <f>SUM(C32:E32)+'Caractéristiques électriques'!F7</f>
        <v>11</v>
      </c>
      <c r="G32" s="6">
        <f>IF(F32&gt;'Caractéristiques électriques'!G10,1,0)</f>
        <v>1</v>
      </c>
    </row>
    <row r="33" spans="2:10">
      <c r="B33" s="10">
        <f>B32+B3</f>
        <v>830.52083333333371</v>
      </c>
      <c r="C33" s="11">
        <f>C32</f>
        <v>0</v>
      </c>
      <c r="D33" s="11">
        <f t="shared" si="3"/>
        <v>0</v>
      </c>
      <c r="E33" s="12">
        <v>10</v>
      </c>
      <c r="F33" s="19">
        <f>SUM(C33:E33)+'Caractéristiques électriques'!F7</f>
        <v>10</v>
      </c>
      <c r="G33" s="6">
        <f>IF(F33&gt;'Caractéristiques électriques'!G10,1,0)</f>
        <v>1</v>
      </c>
    </row>
    <row r="34" spans="2:10">
      <c r="B34" s="10">
        <f>B33+B3</f>
        <v>830.52777777777817</v>
      </c>
      <c r="C34" s="11">
        <f t="shared" ref="C34:C35" si="6">C33</f>
        <v>0</v>
      </c>
      <c r="D34" s="11">
        <f t="shared" si="3"/>
        <v>0</v>
      </c>
      <c r="E34" s="12">
        <v>9</v>
      </c>
      <c r="F34" s="19">
        <f>SUM(C34:E34)+'Caractéristiques électriques'!F7</f>
        <v>9</v>
      </c>
      <c r="G34" s="6">
        <f>IF(F34&gt;'Caractéristiques électriques'!G10,1,0)</f>
        <v>1</v>
      </c>
    </row>
    <row r="35" spans="2:10">
      <c r="B35" s="10">
        <f>B34+B3</f>
        <v>830.53472222222263</v>
      </c>
      <c r="C35" s="11">
        <f t="shared" si="6"/>
        <v>0</v>
      </c>
      <c r="D35" s="11">
        <f t="shared" si="3"/>
        <v>0</v>
      </c>
      <c r="E35" s="12">
        <v>6</v>
      </c>
      <c r="F35" s="19">
        <f>SUM(C35:E35)+'Caractéristiques électriques'!F7</f>
        <v>6</v>
      </c>
      <c r="G35" s="6">
        <f>IF(F35&gt;'Caractéristiques électriques'!G10,1,0)</f>
        <v>1</v>
      </c>
    </row>
    <row r="36" spans="2:10">
      <c r="B36" s="10">
        <f>B35+B3</f>
        <v>830.54166666666708</v>
      </c>
      <c r="C36" s="11">
        <f>C35/2</f>
        <v>0</v>
      </c>
      <c r="D36" s="11">
        <f t="shared" si="3"/>
        <v>0</v>
      </c>
      <c r="E36" s="12">
        <v>6</v>
      </c>
      <c r="F36" s="19">
        <f>SUM(C36:E36)+'Caractéristiques électriques'!F7</f>
        <v>6</v>
      </c>
      <c r="G36" s="6">
        <f>IF(F36&gt;'Caractéristiques électriques'!G10,1,0)</f>
        <v>1</v>
      </c>
    </row>
    <row r="37" spans="2:10">
      <c r="B37" s="10">
        <f>B36+B3</f>
        <v>830.54861111111154</v>
      </c>
      <c r="C37" s="11">
        <f>C36</f>
        <v>0</v>
      </c>
      <c r="D37" s="11">
        <f t="shared" si="3"/>
        <v>0</v>
      </c>
      <c r="E37" s="12">
        <v>6</v>
      </c>
      <c r="F37" s="19">
        <f>SUM(C37:E37)+'Caractéristiques électriques'!F7</f>
        <v>6</v>
      </c>
      <c r="G37" s="6">
        <f>IF(F37&gt;'Caractéristiques électriques'!G10,1,0)</f>
        <v>1</v>
      </c>
    </row>
    <row r="38" spans="2:10">
      <c r="B38" s="10">
        <f>B37+B3</f>
        <v>830.555555555556</v>
      </c>
      <c r="C38" s="11">
        <f>C35</f>
        <v>0</v>
      </c>
      <c r="D38" s="11">
        <f t="shared" si="3"/>
        <v>0</v>
      </c>
      <c r="E38" s="12">
        <v>8</v>
      </c>
      <c r="F38" s="19">
        <f>SUM(C38:E38)+'Caractéristiques électriques'!F7</f>
        <v>8</v>
      </c>
      <c r="G38" s="6">
        <f>IF(F38&gt;'Caractéristiques électriques'!G10,1,0)</f>
        <v>1</v>
      </c>
    </row>
    <row r="39" spans="2:10">
      <c r="B39" s="10">
        <f>B38+B3</f>
        <v>830.56250000000045</v>
      </c>
      <c r="C39" s="11">
        <f>C38</f>
        <v>0</v>
      </c>
      <c r="D39" s="11">
        <f t="shared" si="3"/>
        <v>0</v>
      </c>
      <c r="E39" s="12">
        <v>9</v>
      </c>
      <c r="F39" s="19">
        <f>SUM(C39:E39)+'Caractéristiques électriques'!F7</f>
        <v>9</v>
      </c>
      <c r="G39" s="6">
        <f>IF(F39&gt;'Caractéristiques électriques'!G10,1,0)</f>
        <v>1</v>
      </c>
    </row>
    <row r="40" spans="2:10">
      <c r="B40" s="10">
        <f>B39+B3</f>
        <v>830.56944444444491</v>
      </c>
      <c r="C40" s="11">
        <f t="shared" ref="C40:C41" si="7">C39</f>
        <v>0</v>
      </c>
      <c r="D40" s="11">
        <f t="shared" si="3"/>
        <v>0</v>
      </c>
      <c r="E40" s="12">
        <v>10</v>
      </c>
      <c r="F40" s="19">
        <f>SUM(C40:E40)+'Caractéristiques électriques'!F7</f>
        <v>10</v>
      </c>
      <c r="G40" s="6">
        <f>IF(F40&gt;'Caractéristiques électriques'!G10,1,0)</f>
        <v>1</v>
      </c>
      <c r="J40" s="6"/>
    </row>
    <row r="41" spans="2:10">
      <c r="B41" s="10">
        <f>B40+B3</f>
        <v>830.57638888888937</v>
      </c>
      <c r="C41" s="11">
        <f t="shared" si="7"/>
        <v>0</v>
      </c>
      <c r="D41" s="11">
        <f t="shared" si="3"/>
        <v>0</v>
      </c>
      <c r="E41" s="12">
        <v>10</v>
      </c>
      <c r="F41" s="19">
        <f>SUM(C41:E41)+'Caractéristiques électriques'!F7</f>
        <v>10</v>
      </c>
      <c r="G41" s="6">
        <f>IF(F41&gt;'Caractéristiques électriques'!G10,1,0)</f>
        <v>1</v>
      </c>
      <c r="J41" s="6"/>
    </row>
    <row r="42" spans="2:10">
      <c r="B42" s="10">
        <f>B41+B3</f>
        <v>830.58333333333383</v>
      </c>
      <c r="C42" s="11">
        <f>C41/2</f>
        <v>0</v>
      </c>
      <c r="D42" s="11">
        <f t="shared" si="3"/>
        <v>0</v>
      </c>
      <c r="E42" s="12">
        <v>15</v>
      </c>
      <c r="F42" s="19">
        <f>SUM(C42:E42)+'Caractéristiques électriques'!F7</f>
        <v>15</v>
      </c>
      <c r="G42" s="6">
        <f>IF(F42&gt;'Caractéristiques électriques'!G10,1,0)</f>
        <v>1</v>
      </c>
    </row>
    <row r="43" spans="2:10">
      <c r="B43" s="10">
        <f>B42+B3</f>
        <v>830.59027777777828</v>
      </c>
      <c r="C43" s="11">
        <f>C42</f>
        <v>0</v>
      </c>
      <c r="D43" s="11">
        <f t="shared" si="3"/>
        <v>0</v>
      </c>
      <c r="E43" s="12">
        <v>16</v>
      </c>
      <c r="F43" s="19">
        <f>SUM(C43:E43)+'Caractéristiques électriques'!F7</f>
        <v>16</v>
      </c>
      <c r="G43" s="6">
        <f>IF(F43&gt;'Caractéristiques électriques'!G10,1,0)</f>
        <v>1</v>
      </c>
    </row>
    <row r="44" spans="2:10">
      <c r="B44" s="10">
        <f>B43+B3</f>
        <v>830.59722222222274</v>
      </c>
      <c r="C44" s="11">
        <f>C41</f>
        <v>0</v>
      </c>
      <c r="D44" s="11">
        <f t="shared" si="3"/>
        <v>0</v>
      </c>
      <c r="E44" s="12">
        <v>17</v>
      </c>
      <c r="F44" s="19">
        <f>SUM(C44:E44)+'Caractéristiques électriques'!F7</f>
        <v>17</v>
      </c>
      <c r="G44" s="6">
        <f>IF(F44&gt;'Caractéristiques électriques'!G10,1,0)</f>
        <v>1</v>
      </c>
    </row>
    <row r="45" spans="2:10">
      <c r="B45" s="10">
        <f>B44+B3</f>
        <v>830.6041666666672</v>
      </c>
      <c r="C45" s="11">
        <f>C44</f>
        <v>0</v>
      </c>
      <c r="D45" s="11">
        <f t="shared" si="3"/>
        <v>0</v>
      </c>
      <c r="E45" s="12">
        <v>13</v>
      </c>
      <c r="F45" s="19">
        <f>SUM(C45:E45)+'Caractéristiques électriques'!F7</f>
        <v>13</v>
      </c>
      <c r="G45" s="6">
        <f>IF(F45&gt;'Caractéristiques électriques'!G10,1,0)</f>
        <v>1</v>
      </c>
    </row>
    <row r="46" spans="2:10">
      <c r="B46" s="10">
        <f>B45+B3</f>
        <v>830.61111111111165</v>
      </c>
      <c r="C46" s="11">
        <f t="shared" ref="C46:C47" si="8">C45</f>
        <v>0</v>
      </c>
      <c r="D46" s="11">
        <f t="shared" si="3"/>
        <v>0</v>
      </c>
      <c r="E46" s="12">
        <v>15</v>
      </c>
      <c r="F46" s="19">
        <f>SUM(C46:E46)+'Caractéristiques électriques'!F7</f>
        <v>15</v>
      </c>
      <c r="G46" s="6">
        <f>IF(F46&gt;'Caractéristiques électriques'!G10,1,0)</f>
        <v>1</v>
      </c>
    </row>
    <row r="47" spans="2:10">
      <c r="B47" s="10">
        <f>B46+B3</f>
        <v>830.61805555555611</v>
      </c>
      <c r="C47" s="11">
        <f t="shared" si="8"/>
        <v>0</v>
      </c>
      <c r="D47" s="11">
        <f t="shared" si="3"/>
        <v>0</v>
      </c>
      <c r="E47" s="12">
        <v>17</v>
      </c>
      <c r="F47" s="19">
        <f>SUM(C47:E47)+'Caractéristiques électriques'!F7</f>
        <v>17</v>
      </c>
      <c r="G47" s="6">
        <f>IF(F47&gt;'Caractéristiques électriques'!G10,1,0)</f>
        <v>1</v>
      </c>
    </row>
    <row r="48" spans="2:10">
      <c r="B48" s="10">
        <f>B47+B3</f>
        <v>830.62500000000057</v>
      </c>
      <c r="C48" s="11">
        <f>C47/2</f>
        <v>0</v>
      </c>
      <c r="D48" s="11">
        <f t="shared" si="3"/>
        <v>0</v>
      </c>
      <c r="E48" s="12">
        <v>13</v>
      </c>
      <c r="F48" s="19">
        <f>SUM(C48:E48)+'Caractéristiques électriques'!F7</f>
        <v>13</v>
      </c>
      <c r="G48" s="6">
        <f>IF(F48&gt;'Caractéristiques électriques'!G10,1,0)</f>
        <v>1</v>
      </c>
    </row>
    <row r="49" spans="2:7">
      <c r="B49" s="10">
        <f>B48+B3</f>
        <v>830.63194444444503</v>
      </c>
      <c r="C49" s="11">
        <f>C48</f>
        <v>0</v>
      </c>
      <c r="D49" s="11">
        <f t="shared" si="3"/>
        <v>0</v>
      </c>
      <c r="E49" s="12">
        <v>15</v>
      </c>
      <c r="F49" s="19">
        <f>SUM(C49:E49)+'Caractéristiques électriques'!F7</f>
        <v>15</v>
      </c>
      <c r="G49" s="6">
        <f>IF(F49&gt;'Caractéristiques électriques'!G10,1,0)</f>
        <v>1</v>
      </c>
    </row>
    <row r="50" spans="2:7">
      <c r="B50" s="10">
        <f>B49+B3</f>
        <v>830.63888888888948</v>
      </c>
      <c r="C50" s="11">
        <f>C47</f>
        <v>0</v>
      </c>
      <c r="D50" s="11">
        <f t="shared" si="3"/>
        <v>0</v>
      </c>
      <c r="E50" s="12">
        <v>17</v>
      </c>
      <c r="F50" s="19">
        <f>SUM(C50:E50)+'Caractéristiques électriques'!F7</f>
        <v>17</v>
      </c>
      <c r="G50" s="6">
        <f>IF(F50&gt;'Caractéristiques électriques'!G10,1,0)</f>
        <v>1</v>
      </c>
    </row>
    <row r="51" spans="2:7">
      <c r="B51" s="10">
        <f>B50+B3</f>
        <v>830.64583333333394</v>
      </c>
      <c r="C51" s="11">
        <f>C50</f>
        <v>0</v>
      </c>
      <c r="D51" s="11">
        <f t="shared" si="3"/>
        <v>0</v>
      </c>
      <c r="E51" s="12">
        <v>13</v>
      </c>
      <c r="F51" s="19">
        <f>SUM(C51:E51)+'Caractéristiques électriques'!F7</f>
        <v>13</v>
      </c>
      <c r="G51" s="6">
        <f>IF(F51&gt;'Caractéristiques électriques'!G10,1,0)</f>
        <v>1</v>
      </c>
    </row>
    <row r="52" spans="2:7">
      <c r="B52" s="10">
        <f>B51+B3</f>
        <v>830.6527777777784</v>
      </c>
      <c r="C52" s="11">
        <f t="shared" ref="C52:C53" si="9">C51</f>
        <v>0</v>
      </c>
      <c r="D52" s="11">
        <f t="shared" si="3"/>
        <v>0</v>
      </c>
      <c r="E52" s="12">
        <v>15</v>
      </c>
      <c r="F52" s="19">
        <f>SUM(C52:E52)+'Caractéristiques électriques'!F7</f>
        <v>15</v>
      </c>
      <c r="G52" s="6">
        <f>IF(F52&gt;'Caractéristiques électriques'!G10,1,0)</f>
        <v>1</v>
      </c>
    </row>
    <row r="53" spans="2:7">
      <c r="B53" s="10">
        <f>B52+B3</f>
        <v>830.65972222222285</v>
      </c>
      <c r="C53" s="11">
        <f t="shared" si="9"/>
        <v>0</v>
      </c>
      <c r="D53" s="11">
        <f t="shared" si="3"/>
        <v>0</v>
      </c>
      <c r="E53" s="12">
        <v>17</v>
      </c>
      <c r="F53" s="19">
        <f>SUM(C53:E53)+'Caractéristiques électriques'!F7</f>
        <v>17</v>
      </c>
      <c r="G53" s="6">
        <f>IF(F53&gt;'Caractéristiques électriques'!G10,1,0)</f>
        <v>1</v>
      </c>
    </row>
    <row r="54" spans="2:7">
      <c r="B54" s="10">
        <f>B53+B3</f>
        <v>830.66666666666731</v>
      </c>
      <c r="C54" s="11">
        <f>C53/2</f>
        <v>0</v>
      </c>
      <c r="D54" s="11">
        <f t="shared" si="3"/>
        <v>0</v>
      </c>
      <c r="E54" s="12">
        <v>13</v>
      </c>
      <c r="F54" s="19">
        <f>SUM(C54:E54)+'Caractéristiques électriques'!F7</f>
        <v>13</v>
      </c>
      <c r="G54" s="6">
        <f>IF(F54&gt;'Caractéristiques électriques'!G10,1,0)</f>
        <v>1</v>
      </c>
    </row>
    <row r="55" spans="2:7">
      <c r="B55" s="10">
        <f>B54+B3</f>
        <v>830.67361111111177</v>
      </c>
      <c r="C55" s="11">
        <f>C54</f>
        <v>0</v>
      </c>
      <c r="D55" s="11">
        <f t="shared" si="3"/>
        <v>0</v>
      </c>
      <c r="E55" s="12">
        <v>15</v>
      </c>
      <c r="F55" s="19">
        <f>SUM(C55:E55)+'Caractéristiques électriques'!F7</f>
        <v>15</v>
      </c>
      <c r="G55" s="6">
        <f>IF(F55&gt;'Caractéristiques électriques'!G10,1,0)</f>
        <v>1</v>
      </c>
    </row>
    <row r="56" spans="2:7">
      <c r="B56" s="10">
        <f>B55+B3</f>
        <v>830.68055555555623</v>
      </c>
      <c r="C56" s="11">
        <f>C53</f>
        <v>0</v>
      </c>
      <c r="D56" s="11">
        <f t="shared" si="3"/>
        <v>0</v>
      </c>
      <c r="E56" s="12">
        <v>17</v>
      </c>
      <c r="F56" s="19">
        <f>SUM(C56:E56)+'Caractéristiques électriques'!F7</f>
        <v>17</v>
      </c>
      <c r="G56" s="6">
        <f>IF(F56&gt;'Caractéristiques électriques'!G10,1,0)</f>
        <v>1</v>
      </c>
    </row>
    <row r="57" spans="2:7">
      <c r="B57" s="10">
        <f>B56+B3</f>
        <v>830.68750000000068</v>
      </c>
      <c r="C57" s="11">
        <f>C56</f>
        <v>0</v>
      </c>
      <c r="D57" s="11">
        <f t="shared" si="3"/>
        <v>0</v>
      </c>
      <c r="E57" s="12">
        <v>13</v>
      </c>
      <c r="F57" s="19">
        <f>SUM(C57:E57)+'Caractéristiques électriques'!F7</f>
        <v>13</v>
      </c>
      <c r="G57" s="6">
        <f>IF(F57&gt;'Caractéristiques électriques'!G10,1,0)</f>
        <v>1</v>
      </c>
    </row>
    <row r="58" spans="2:7">
      <c r="B58" s="10">
        <f>B57+B3</f>
        <v>830.69444444444514</v>
      </c>
      <c r="C58" s="11">
        <f t="shared" ref="C58:C59" si="10">C57</f>
        <v>0</v>
      </c>
      <c r="D58" s="11">
        <f t="shared" si="3"/>
        <v>0</v>
      </c>
      <c r="E58" s="12">
        <v>15</v>
      </c>
      <c r="F58" s="19">
        <f>SUM(C58:E58)+'Caractéristiques électriques'!F7</f>
        <v>15</v>
      </c>
      <c r="G58" s="6">
        <f>IF(F58&gt;'Caractéristiques électriques'!G10,1,0)</f>
        <v>1</v>
      </c>
    </row>
    <row r="59" spans="2:7">
      <c r="B59" s="10">
        <f>B58+B3</f>
        <v>830.7013888888896</v>
      </c>
      <c r="C59" s="11">
        <f t="shared" si="10"/>
        <v>0</v>
      </c>
      <c r="D59" s="11">
        <f t="shared" si="3"/>
        <v>0</v>
      </c>
      <c r="E59" s="12">
        <v>17</v>
      </c>
      <c r="F59" s="19">
        <f>SUM(C59:E59)+'Caractéristiques électriques'!F7</f>
        <v>17</v>
      </c>
      <c r="G59" s="6">
        <f>IF(F59&gt;'Caractéristiques électriques'!G10,1,0)</f>
        <v>1</v>
      </c>
    </row>
    <row r="60" spans="2:7">
      <c r="B60" s="10">
        <f>B59+B3</f>
        <v>830.70833333333405</v>
      </c>
      <c r="C60" s="11">
        <f>C59/2</f>
        <v>0</v>
      </c>
      <c r="D60" s="11">
        <f t="shared" si="3"/>
        <v>0</v>
      </c>
      <c r="E60" s="12">
        <v>13</v>
      </c>
      <c r="F60" s="19">
        <f>SUM(C60:E60)+'Caractéristiques électriques'!F7</f>
        <v>13</v>
      </c>
      <c r="G60" s="6">
        <f>IF(F60&gt;'Caractéristiques électriques'!G10,1,0)</f>
        <v>1</v>
      </c>
    </row>
    <row r="61" spans="2:7">
      <c r="B61" s="10">
        <f>B60+B3</f>
        <v>830.71527777777851</v>
      </c>
      <c r="C61" s="11">
        <f>C60</f>
        <v>0</v>
      </c>
      <c r="D61" s="11">
        <f t="shared" si="3"/>
        <v>0</v>
      </c>
      <c r="E61" s="12">
        <v>15</v>
      </c>
      <c r="F61" s="19">
        <f>SUM(C61:E61)+'Caractéristiques électriques'!F7</f>
        <v>15</v>
      </c>
      <c r="G61" s="6">
        <f>IF(F61&gt;'Caractéristiques électriques'!G10,1,0)</f>
        <v>1</v>
      </c>
    </row>
    <row r="62" spans="2:7">
      <c r="B62" s="10">
        <f>B61+B3</f>
        <v>830.72222222222297</v>
      </c>
      <c r="C62" s="11">
        <v>0</v>
      </c>
      <c r="D62" s="11">
        <f>D38</f>
        <v>0</v>
      </c>
      <c r="E62" s="12">
        <v>17</v>
      </c>
      <c r="F62" s="19">
        <f>SUM(C62:E62)+'Caractéristiques électriques'!F7</f>
        <v>17</v>
      </c>
      <c r="G62" s="6">
        <f>IF(F62&gt;'Caractéristiques électriques'!G10,1,0)</f>
        <v>1</v>
      </c>
    </row>
    <row r="63" spans="2:7">
      <c r="B63" s="10">
        <f>B62+B3</f>
        <v>830.72916666666742</v>
      </c>
      <c r="C63" s="11">
        <v>0</v>
      </c>
      <c r="D63" s="11">
        <v>0</v>
      </c>
      <c r="E63" s="12">
        <v>19</v>
      </c>
      <c r="F63" s="19">
        <f>SUM(C63:E63)+'Caractéristiques électriques'!F7</f>
        <v>19</v>
      </c>
      <c r="G63" s="6">
        <f>IF(F63&gt;'Caractéristiques électriques'!G10,1,0)</f>
        <v>1</v>
      </c>
    </row>
    <row r="64" spans="2:7">
      <c r="B64" s="10">
        <f>B63+B3</f>
        <v>830.73611111111188</v>
      </c>
      <c r="C64" s="11">
        <v>0</v>
      </c>
      <c r="D64" s="11">
        <v>0</v>
      </c>
      <c r="E64" s="12">
        <v>20</v>
      </c>
      <c r="F64" s="19">
        <f>SUM(C64:E64)+'Caractéristiques électriques'!F7</f>
        <v>20</v>
      </c>
      <c r="G64" s="6">
        <f>IF(F64&gt;'Caractéristiques électriques'!G10,1,0)</f>
        <v>1</v>
      </c>
    </row>
    <row r="65" spans="2:7">
      <c r="B65" s="10">
        <f>B64+B3</f>
        <v>830.74305555555634</v>
      </c>
      <c r="C65" s="11">
        <v>0</v>
      </c>
      <c r="D65" s="11">
        <v>0</v>
      </c>
      <c r="E65" s="12">
        <v>13</v>
      </c>
      <c r="F65" s="19">
        <f>SUM(C65:E65)+'Caractéristiques électriques'!F7</f>
        <v>13</v>
      </c>
      <c r="G65" s="6">
        <f>IF(F65&gt;'Caractéristiques électriques'!G10,1,0)</f>
        <v>1</v>
      </c>
    </row>
    <row r="66" spans="2:7">
      <c r="B66" s="10">
        <f>B65+B3</f>
        <v>830.7500000000008</v>
      </c>
      <c r="C66" s="11">
        <v>0</v>
      </c>
      <c r="D66" s="11">
        <v>0</v>
      </c>
      <c r="E66" s="12">
        <v>10</v>
      </c>
      <c r="F66" s="19">
        <f>SUM(C66:E66)+'Caractéristiques électriques'!F7</f>
        <v>10</v>
      </c>
      <c r="G66" s="6">
        <f>IF(F66&gt;'Caractéristiques électriques'!G10,1,0)</f>
        <v>1</v>
      </c>
    </row>
    <row r="67" spans="2:7">
      <c r="B67" s="10">
        <f>B66+B3</f>
        <v>830.75694444444525</v>
      </c>
      <c r="C67" s="11">
        <v>0</v>
      </c>
      <c r="D67" s="11">
        <v>0</v>
      </c>
      <c r="E67" s="12">
        <v>9</v>
      </c>
      <c r="F67" s="19">
        <f>SUM(C67:E67)+'Caractéristiques électriques'!F7</f>
        <v>9</v>
      </c>
      <c r="G67" s="6">
        <f>IF(F67&gt;'Caractéristiques électriques'!G10,1,0)</f>
        <v>1</v>
      </c>
    </row>
    <row r="68" spans="2:7">
      <c r="B68" s="10">
        <f>B67+B3</f>
        <v>830.76388888888971</v>
      </c>
      <c r="C68" s="11">
        <v>0</v>
      </c>
      <c r="D68" s="11">
        <v>0</v>
      </c>
      <c r="E68" s="12">
        <v>6</v>
      </c>
      <c r="F68" s="19">
        <f>SUM(C68:E68)+'Caractéristiques électriques'!F7</f>
        <v>6</v>
      </c>
      <c r="G68" s="6">
        <f>IF(F68&gt;'Caractéristiques électriques'!G10,1,0)</f>
        <v>1</v>
      </c>
    </row>
    <row r="69" spans="2:7">
      <c r="B69" s="10">
        <f>B68+B3</f>
        <v>830.77083333333417</v>
      </c>
      <c r="C69" s="11">
        <v>0</v>
      </c>
      <c r="D69" s="11">
        <v>0</v>
      </c>
      <c r="E69" s="12">
        <v>4</v>
      </c>
      <c r="F69" s="19">
        <f>SUM(C69:E69)+'Caractéristiques électriques'!F7</f>
        <v>4</v>
      </c>
      <c r="G69" s="6">
        <f>IF(F69&gt;'Caractéristiques électriques'!G10,1,0)</f>
        <v>1</v>
      </c>
    </row>
    <row r="70" spans="2:7">
      <c r="B70" s="10">
        <f>B69+B3</f>
        <v>830.77777777777862</v>
      </c>
      <c r="C70" s="11">
        <v>0</v>
      </c>
      <c r="D70" s="11">
        <v>0</v>
      </c>
      <c r="E70" s="12">
        <v>4</v>
      </c>
      <c r="F70" s="19">
        <f>SUM(C70:E70)+'Caractéristiques électriques'!F7</f>
        <v>4</v>
      </c>
      <c r="G70" s="6">
        <f>IF(F70&gt;'Caractéristiques électriques'!G10,1,0)</f>
        <v>1</v>
      </c>
    </row>
    <row r="71" spans="2:7">
      <c r="B71" s="10">
        <f>B70+B3</f>
        <v>830.78472222222308</v>
      </c>
      <c r="C71" s="11">
        <v>0</v>
      </c>
      <c r="D71" s="11">
        <v>0</v>
      </c>
      <c r="E71" s="12">
        <v>4</v>
      </c>
      <c r="F71" s="19">
        <f>SUM(C71:E71)+'Caractéristiques électriques'!F7</f>
        <v>4</v>
      </c>
      <c r="G71" s="6">
        <f>IF(F71&gt;'Caractéristiques électriques'!G10,1,0)</f>
        <v>1</v>
      </c>
    </row>
    <row r="72" spans="2:7">
      <c r="B72" s="10">
        <f>B71+B3</f>
        <v>830.79166666666754</v>
      </c>
      <c r="C72" s="11">
        <v>0</v>
      </c>
      <c r="D72" s="11">
        <v>0</v>
      </c>
      <c r="E72" s="12">
        <v>4</v>
      </c>
      <c r="F72" s="19">
        <f>SUM(C72:E72)+'Caractéristiques électriques'!F7</f>
        <v>4</v>
      </c>
      <c r="G72" s="6">
        <f>IF(F72&gt;'Caractéristiques électriques'!G10,1,0)</f>
        <v>1</v>
      </c>
    </row>
    <row r="73" spans="2:7">
      <c r="B73" s="10">
        <f>B72+B3</f>
        <v>830.798611111112</v>
      </c>
      <c r="C73" s="11">
        <v>0</v>
      </c>
      <c r="D73" s="11">
        <v>0</v>
      </c>
      <c r="E73" s="12">
        <v>4</v>
      </c>
      <c r="F73" s="19">
        <f>SUM(C73:E73)+'Caractéristiques électriques'!F7</f>
        <v>4</v>
      </c>
      <c r="G73" s="6">
        <f>IF(F73&gt;'Caractéristiques électriques'!G10,1,0)</f>
        <v>1</v>
      </c>
    </row>
    <row r="75" spans="2:7">
      <c r="G75" s="6">
        <f>SUM(G6:G73)</f>
        <v>68</v>
      </c>
    </row>
  </sheetData>
  <mergeCells count="1">
    <mergeCell ref="B2:O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6"/>
  <sheetViews>
    <sheetView showGridLines="0" tabSelected="1" zoomScale="70" zoomScaleNormal="70" workbookViewId="0">
      <selection activeCell="L19" sqref="L19"/>
    </sheetView>
  </sheetViews>
  <sheetFormatPr baseColWidth="10" defaultRowHeight="15"/>
  <cols>
    <col min="1" max="1" width="32.5703125" customWidth="1"/>
    <col min="2" max="2" width="16.7109375" customWidth="1"/>
    <col min="3" max="3" width="23" customWidth="1"/>
    <col min="4" max="4" width="24.140625" customWidth="1"/>
    <col min="5" max="5" width="16.7109375" customWidth="1"/>
    <col min="6" max="6" width="23.5703125" customWidth="1"/>
    <col min="7" max="8" width="20.7109375" customWidth="1"/>
    <col min="9" max="11" width="12.7109375" customWidth="1"/>
    <col min="12" max="12" width="35.42578125" customWidth="1"/>
    <col min="13" max="15" width="12.7109375" style="1" customWidth="1"/>
    <col min="16" max="19" width="12.7109375" customWidth="1"/>
    <col min="20" max="20" width="11.42578125" style="1"/>
  </cols>
  <sheetData>
    <row r="1" spans="1:20" ht="33.75">
      <c r="A1" s="29" t="s">
        <v>18</v>
      </c>
    </row>
    <row r="2" spans="1:20">
      <c r="H2" s="2"/>
      <c r="I2" s="2"/>
      <c r="J2" s="2"/>
      <c r="K2" s="2"/>
      <c r="L2" s="2"/>
      <c r="M2" s="3"/>
      <c r="N2" s="3"/>
      <c r="O2" s="3"/>
      <c r="P2" s="2"/>
      <c r="Q2" s="2"/>
      <c r="R2" s="2"/>
      <c r="S2" s="2"/>
      <c r="T2" s="3"/>
    </row>
    <row r="3" spans="1:20" ht="56.25">
      <c r="A3" s="21" t="s">
        <v>4</v>
      </c>
      <c r="B3" s="21" t="s">
        <v>3</v>
      </c>
      <c r="C3" s="16" t="s">
        <v>8</v>
      </c>
      <c r="D3" s="16" t="s">
        <v>9</v>
      </c>
      <c r="E3" s="16" t="s">
        <v>0</v>
      </c>
      <c r="F3" s="16" t="s">
        <v>6</v>
      </c>
      <c r="G3" s="16" t="s">
        <v>1</v>
      </c>
      <c r="H3" s="16" t="s">
        <v>2</v>
      </c>
      <c r="M3" s="30"/>
      <c r="N3" s="30"/>
      <c r="O3" s="44"/>
      <c r="P3" s="45"/>
      <c r="Q3" s="45"/>
    </row>
    <row r="4" spans="1:20" ht="18.75">
      <c r="A4" s="22" t="s">
        <v>20</v>
      </c>
      <c r="B4" s="17"/>
      <c r="C4" s="17">
        <v>3</v>
      </c>
      <c r="D4" s="17">
        <f>C4*TAN(ACOS(E4))</f>
        <v>0</v>
      </c>
      <c r="E4" s="17">
        <v>1</v>
      </c>
      <c r="F4" s="18">
        <f>1000*(B4*C4/(400*E4*SQRT(3)))</f>
        <v>0</v>
      </c>
      <c r="G4" s="18">
        <f>F4</f>
        <v>0</v>
      </c>
      <c r="H4" s="18">
        <f>F4/2</f>
        <v>0</v>
      </c>
    </row>
    <row r="5" spans="1:20" ht="18.75">
      <c r="A5" s="22" t="s">
        <v>21</v>
      </c>
      <c r="B5" s="17"/>
      <c r="C5" s="17">
        <v>2</v>
      </c>
      <c r="D5" s="18">
        <f>C5*TAN(ACOS(E5))</f>
        <v>2.4653813733782761</v>
      </c>
      <c r="E5" s="18">
        <v>0.63</v>
      </c>
      <c r="F5" s="18">
        <f>1000*(C5*B5)/(SQRT(3)*400*E5)</f>
        <v>0</v>
      </c>
      <c r="G5" s="18">
        <f>F5*1.6</f>
        <v>0</v>
      </c>
      <c r="H5" s="18">
        <f>F5/20</f>
        <v>0</v>
      </c>
    </row>
    <row r="6" spans="1:20" ht="18.75">
      <c r="A6" s="22" t="s">
        <v>22</v>
      </c>
      <c r="B6" s="17"/>
      <c r="C6" s="17">
        <v>12</v>
      </c>
      <c r="D6" s="18">
        <f>C6*TAN(ACOS(E6))</f>
        <v>3.9442092621463587</v>
      </c>
      <c r="E6" s="18">
        <v>0.95</v>
      </c>
      <c r="F6" s="18">
        <f>1000*C6*B6/(SQRT(3)*400*E6)</f>
        <v>0</v>
      </c>
      <c r="G6" s="18">
        <f>MAX('Relevé des intensités'!E6:E73)</f>
        <v>20</v>
      </c>
      <c r="H6" s="18">
        <f>MIN('Relevé des intensités'!E6:E73)</f>
        <v>4</v>
      </c>
    </row>
    <row r="7" spans="1:20" ht="18.75">
      <c r="A7" s="22" t="s">
        <v>5</v>
      </c>
      <c r="B7" s="17"/>
      <c r="C7" s="17">
        <v>0</v>
      </c>
      <c r="D7" s="18">
        <v>0</v>
      </c>
      <c r="E7" s="18">
        <v>0</v>
      </c>
      <c r="F7" s="17">
        <f>(B7*D7/(SQRT(3)*400))*1000</f>
        <v>0</v>
      </c>
      <c r="G7" s="23"/>
      <c r="H7" s="24"/>
    </row>
    <row r="8" spans="1:20" ht="18.75">
      <c r="A8" s="13"/>
      <c r="F8" s="14"/>
      <c r="G8" s="14"/>
      <c r="H8" s="14"/>
    </row>
    <row r="9" spans="1:20" ht="56.25">
      <c r="A9" s="43" t="s">
        <v>19</v>
      </c>
      <c r="B9" s="43"/>
      <c r="C9" s="16" t="s">
        <v>10</v>
      </c>
      <c r="D9" s="16" t="s">
        <v>11</v>
      </c>
      <c r="E9" s="16" t="s">
        <v>0</v>
      </c>
      <c r="F9" s="16" t="s">
        <v>12</v>
      </c>
      <c r="G9" s="16" t="s">
        <v>7</v>
      </c>
      <c r="H9" s="16" t="s">
        <v>13</v>
      </c>
    </row>
    <row r="10" spans="1:20" ht="18.75">
      <c r="A10" s="38"/>
      <c r="B10" s="38"/>
      <c r="C10" s="17">
        <f>B4*C4+C5*B5+C6*B6</f>
        <v>0</v>
      </c>
      <c r="D10" s="18">
        <f>B4*D4+B5*D5+D7*B7+D6*B6</f>
        <v>0</v>
      </c>
      <c r="E10" s="18" t="e">
        <f>COS(ATAN(D10/C10))</f>
        <v>#DIV/0!</v>
      </c>
      <c r="F10" s="18">
        <f>SQRT(C10*C10+D10*D10)</f>
        <v>0</v>
      </c>
      <c r="G10" s="18">
        <f>(F10/(SQRT(3)*400))*1000</f>
        <v>0</v>
      </c>
      <c r="H10" s="25">
        <f>'Relevé des intensités'!G75</f>
        <v>68</v>
      </c>
    </row>
    <row r="11" spans="1:20">
      <c r="H11" s="1"/>
      <c r="I11" s="1"/>
      <c r="J11" s="1"/>
      <c r="K11" s="1"/>
      <c r="P11" s="1"/>
      <c r="Q11" s="1"/>
      <c r="R11" s="1"/>
      <c r="S11" s="1"/>
    </row>
    <row r="12" spans="1:20" ht="18.75">
      <c r="B12" s="14"/>
      <c r="H12" s="1"/>
      <c r="I12" s="1"/>
      <c r="J12" s="1"/>
      <c r="K12" s="1"/>
      <c r="L12" s="1"/>
      <c r="P12" s="1"/>
      <c r="Q12" s="1"/>
      <c r="R12" s="1"/>
      <c r="S12" s="1"/>
    </row>
    <row r="13" spans="1:20" ht="18.75">
      <c r="B13" s="14"/>
      <c r="F13" s="15"/>
      <c r="G13" s="20"/>
      <c r="H13" s="1"/>
      <c r="I13" s="1"/>
      <c r="J13" s="1"/>
      <c r="K13" s="1"/>
      <c r="L13" s="1"/>
      <c r="P13" s="1"/>
      <c r="Q13" s="1"/>
      <c r="R13" s="1"/>
      <c r="S13" s="1"/>
    </row>
    <row r="14" spans="1:20" ht="33.75">
      <c r="A14" s="29" t="s">
        <v>40</v>
      </c>
      <c r="H14" s="1"/>
      <c r="I14" s="1"/>
      <c r="J14" s="1"/>
      <c r="K14" s="1"/>
      <c r="L14" s="1"/>
      <c r="P14" s="1"/>
      <c r="Q14" s="1"/>
      <c r="R14" s="1"/>
      <c r="S14" s="1"/>
    </row>
    <row r="15" spans="1:20" ht="14.1" customHeight="1">
      <c r="A15" s="29"/>
      <c r="H15" s="1"/>
      <c r="I15" s="1"/>
      <c r="J15" s="1"/>
      <c r="K15" s="1"/>
      <c r="L15" s="1"/>
      <c r="P15" s="1"/>
      <c r="Q15" s="1"/>
      <c r="R15" s="1"/>
      <c r="S15" s="1"/>
    </row>
    <row r="16" spans="1:20" ht="18.75">
      <c r="A16" s="37" t="s">
        <v>36</v>
      </c>
      <c r="B16" s="35" t="s">
        <v>37</v>
      </c>
      <c r="C16" s="36"/>
      <c r="D16" s="17" t="s">
        <v>39</v>
      </c>
      <c r="H16" s="1"/>
      <c r="I16" s="1"/>
      <c r="J16" s="1"/>
      <c r="K16" s="1"/>
      <c r="L16" s="1"/>
      <c r="P16" s="1"/>
      <c r="Q16" s="1"/>
      <c r="R16" s="1"/>
      <c r="S16" s="1"/>
    </row>
    <row r="17" spans="1:20" ht="18.75">
      <c r="A17" s="38"/>
      <c r="B17" s="35" t="s">
        <v>38</v>
      </c>
      <c r="C17" s="36"/>
      <c r="D17" s="17">
        <v>0.93</v>
      </c>
      <c r="F17" s="15"/>
      <c r="T17"/>
    </row>
    <row r="18" spans="1:20" ht="18.75">
      <c r="B18" s="13"/>
      <c r="F18" s="15"/>
      <c r="T18"/>
    </row>
    <row r="19" spans="1:20" ht="18.75">
      <c r="A19" s="13"/>
      <c r="B19" s="13"/>
      <c r="C19" s="17" t="s">
        <v>25</v>
      </c>
      <c r="D19" s="17" t="s">
        <v>26</v>
      </c>
      <c r="E19" s="42" t="s">
        <v>48</v>
      </c>
      <c r="F19" s="42"/>
      <c r="G19" s="41"/>
      <c r="H19" s="42" t="s">
        <v>31</v>
      </c>
      <c r="I19" s="41"/>
      <c r="J19" s="14"/>
      <c r="T19"/>
    </row>
    <row r="20" spans="1:20" ht="18.75">
      <c r="A20" s="39" t="s">
        <v>32</v>
      </c>
      <c r="B20" s="39"/>
      <c r="C20" s="17"/>
      <c r="D20" s="17"/>
      <c r="E20" s="31" t="s">
        <v>49</v>
      </c>
      <c r="F20" s="40" t="s">
        <v>33</v>
      </c>
      <c r="G20" s="41"/>
      <c r="H20" s="42" t="s">
        <v>47</v>
      </c>
      <c r="I20" s="42"/>
      <c r="J20" s="14"/>
      <c r="T20"/>
    </row>
    <row r="21" spans="1:20" ht="18.75">
      <c r="A21" s="39" t="s">
        <v>27</v>
      </c>
      <c r="B21" s="39"/>
      <c r="C21" s="17"/>
      <c r="D21" s="17"/>
      <c r="E21" s="31" t="s">
        <v>46</v>
      </c>
      <c r="F21" s="40" t="s">
        <v>42</v>
      </c>
      <c r="G21" s="41"/>
      <c r="H21" s="42" t="s">
        <v>47</v>
      </c>
      <c r="I21" s="42"/>
      <c r="T21"/>
    </row>
    <row r="22" spans="1:20" ht="18.75">
      <c r="A22" s="39" t="s">
        <v>28</v>
      </c>
      <c r="B22" s="39"/>
      <c r="C22" s="17"/>
      <c r="D22" s="17"/>
      <c r="E22" s="31" t="s">
        <v>46</v>
      </c>
      <c r="F22" s="40" t="s">
        <v>43</v>
      </c>
      <c r="G22" s="41"/>
      <c r="H22" s="42" t="s">
        <v>47</v>
      </c>
      <c r="I22" s="42"/>
      <c r="T22"/>
    </row>
    <row r="23" spans="1:20" ht="18.75">
      <c r="A23" s="39" t="s">
        <v>29</v>
      </c>
      <c r="B23" s="39"/>
      <c r="C23" s="17"/>
      <c r="D23" s="17"/>
      <c r="E23" s="31" t="s">
        <v>46</v>
      </c>
      <c r="F23" s="40" t="s">
        <v>34</v>
      </c>
      <c r="G23" s="41"/>
      <c r="H23" s="34"/>
      <c r="I23" s="34"/>
    </row>
    <row r="24" spans="1:20" ht="18.75">
      <c r="A24" s="39" t="s">
        <v>30</v>
      </c>
      <c r="B24" s="39"/>
      <c r="C24" s="17"/>
      <c r="D24" s="17"/>
      <c r="E24" s="31" t="s">
        <v>46</v>
      </c>
      <c r="F24" s="40" t="s">
        <v>35</v>
      </c>
      <c r="G24" s="41"/>
      <c r="H24" s="34"/>
      <c r="I24" s="34"/>
    </row>
    <row r="28" spans="1:20" ht="33.75">
      <c r="A28" s="29" t="s">
        <v>41</v>
      </c>
    </row>
    <row r="31" spans="1:20" ht="37.5">
      <c r="A31" s="13"/>
      <c r="B31" s="13"/>
      <c r="C31" s="21" t="s">
        <v>26</v>
      </c>
      <c r="D31" s="16" t="s">
        <v>44</v>
      </c>
      <c r="E31" s="47" t="s">
        <v>45</v>
      </c>
      <c r="F31" s="48"/>
      <c r="G31" s="49"/>
      <c r="H31" s="46"/>
      <c r="I31" s="45"/>
    </row>
    <row r="32" spans="1:20" ht="18.75">
      <c r="A32" s="39" t="s">
        <v>32</v>
      </c>
      <c r="B32" s="39"/>
      <c r="C32" s="17">
        <f>D20</f>
        <v>0</v>
      </c>
      <c r="D32" s="17"/>
      <c r="E32" s="50"/>
      <c r="F32" s="51"/>
      <c r="G32" s="52"/>
      <c r="H32" s="46"/>
      <c r="I32" s="46"/>
    </row>
    <row r="33" spans="1:9" ht="18.75">
      <c r="A33" s="39" t="s">
        <v>27</v>
      </c>
      <c r="B33" s="39"/>
      <c r="C33" s="17">
        <f>D21</f>
        <v>0</v>
      </c>
      <c r="D33" s="17"/>
      <c r="E33" s="53"/>
      <c r="F33" s="54"/>
      <c r="G33" s="55"/>
      <c r="H33" s="46"/>
      <c r="I33" s="46"/>
    </row>
    <row r="34" spans="1:9" ht="18.75">
      <c r="A34" s="39" t="s">
        <v>28</v>
      </c>
      <c r="B34" s="39"/>
      <c r="C34" s="17">
        <f>D22</f>
        <v>0</v>
      </c>
      <c r="D34" s="17"/>
      <c r="E34" s="53"/>
      <c r="F34" s="54"/>
      <c r="G34" s="55"/>
      <c r="H34" s="46"/>
      <c r="I34" s="46"/>
    </row>
    <row r="35" spans="1:9" ht="18.75">
      <c r="A35" s="39" t="s">
        <v>29</v>
      </c>
      <c r="B35" s="39"/>
      <c r="C35" s="17">
        <f>D23</f>
        <v>0</v>
      </c>
      <c r="D35" s="17"/>
      <c r="E35" s="53"/>
      <c r="F35" s="54"/>
      <c r="G35" s="55"/>
      <c r="H35" s="46"/>
      <c r="I35" s="46"/>
    </row>
    <row r="36" spans="1:9" ht="18.75">
      <c r="A36" s="39" t="s">
        <v>30</v>
      </c>
      <c r="B36" s="39"/>
      <c r="C36" s="17">
        <f>D24</f>
        <v>0</v>
      </c>
      <c r="D36" s="17"/>
      <c r="E36" s="56"/>
      <c r="F36" s="57"/>
      <c r="G36" s="58"/>
      <c r="H36" s="46"/>
      <c r="I36" s="46"/>
    </row>
  </sheetData>
  <sheetProtection sheet="1" objects="1" scenarios="1"/>
  <protectedRanges>
    <protectedRange sqref="C20:D24" name="Plage2"/>
    <protectedRange sqref="B4:B7" name="Plage1"/>
  </protectedRanges>
  <mergeCells count="35">
    <mergeCell ref="A35:B35"/>
    <mergeCell ref="H35:I35"/>
    <mergeCell ref="A36:B36"/>
    <mergeCell ref="H36:I36"/>
    <mergeCell ref="E31:G32"/>
    <mergeCell ref="E33:G36"/>
    <mergeCell ref="A33:B33"/>
    <mergeCell ref="H33:I33"/>
    <mergeCell ref="A34:B34"/>
    <mergeCell ref="H34:I34"/>
    <mergeCell ref="H31:I31"/>
    <mergeCell ref="A32:B32"/>
    <mergeCell ref="H32:I32"/>
    <mergeCell ref="A9:B10"/>
    <mergeCell ref="O3:Q3"/>
    <mergeCell ref="A20:B20"/>
    <mergeCell ref="A21:B21"/>
    <mergeCell ref="A22:B22"/>
    <mergeCell ref="H19:I19"/>
    <mergeCell ref="H20:I20"/>
    <mergeCell ref="H21:I21"/>
    <mergeCell ref="H22:I22"/>
    <mergeCell ref="H23:I23"/>
    <mergeCell ref="H24:I24"/>
    <mergeCell ref="B16:C16"/>
    <mergeCell ref="B17:C17"/>
    <mergeCell ref="A16:A17"/>
    <mergeCell ref="A23:B23"/>
    <mergeCell ref="A24:B24"/>
    <mergeCell ref="F20:G20"/>
    <mergeCell ref="F21:G21"/>
    <mergeCell ref="F22:G22"/>
    <mergeCell ref="F23:G23"/>
    <mergeCell ref="F24:G24"/>
    <mergeCell ref="E19:G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V i s i t e   g u i d � e   1 "   I d = " { 5 F 7 C 6 C 0 B - B 5 D C - 4 8 A 1 - 9 E 6 6 - B 7 A 9 D C C 9 E E 3 1 } "   T o u r I d = " 3 3 1 b 1 c 6 7 - 0 c c 4 - 4 a 6 0 - 9 0 8 a - a 4 7 1 7 3 0 2 5 6 1 2 "   X m l V e r = " 6 "   M i n X m l V e r = " 3 " > < D e s c r i p t i o n > V e u i l l e z   d � c r i r e   l a   v i s i t e   g u i d � e   i c i < / D e s c r i p t i o n > < I m a g e > i V B O R w 0 K G g o A A A A N S U h E U g A A A N Q A A A B 1 C A Y A A A A 2 n s 9 T A A A A A X N S R 0 I A r s 4 c 6 Q A A A A R n Q U 1 B A A C x j w v 8 Y Q U A A A A J c E h Z c w A A B C E A A A Q h A V l M W R s A A C G u S U R B V H h e 7 Z 2 H c 9 z o d c D f A t j e G 7 u k k 3 Q 6 + + R z m j O J k / F M Z j L 5 n + P M u I z P 5 8 S x H d v X 1 E V K r N s 7 F h 3 I e x + A b d w l d 5 d Y k k v i d 3 M j A C Q l 7 u 7 3 v l e + V w K t R s U C n 0 t p y x z 8 8 T D k 3 P n 4 T I d z / v S 5 h G j Q 3 3 d 8 L s c X q D n h w B c o n 8 v x B W p O N D P g X P n 4 z M Y X q D m R d V + g f C 7 H F 6 g 5 M X 0 N 5 T M H v k D N S U / x B c r n c n y B m p N H O R 0 e Z X X n z s d n O r 5 A L c C z o g 7 P t z T n z s f n P P 7 B 7 p J 8 f R q C a s / f j 3 z G 8 Q X q C t A b R 0 L 1 o S G A Z g T Y / w J v g Y V f U P G a / v S 5 X w R q p 6 8 s I Z J z b n 2 8 p C Z y 8 N c T P 1 3 p P s F l N 5 + A a f r O 9 i o o x E 1 4 4 A c y 7 h U B C + n V j 8 D g I s 4 j H y + R 1 A D 8 7 k P Y u b s 9 B A I A P P 6 f i x v w M G M w E 1 X S A t C S b N O 1 p 3 B g o M n q m 6 2 L w Q S K L q r H 3 0 M o v s E e + n j H V / v h W 5 d l 8 b P H C k T m T P a l 7 6 L f / q g l w O u K w J 7 5 z G Y g U J Z l Q q t e A o 4 P s i / 4 X B 3 a 6 X / z / v Z p p 0 T Y h J 8 + U p 2 7 x a j 0 O H h Z D r L X 5 n O e g C y 2 r H A s z W 6 k T o W p f h 9 v a E k c / O l o u a A E h x 9 D N m r C Z t K E e M h k G k X g L D T D A m C Y Z J 4 B 9 N F E 6 6 s c V L r c w l o w y F v w b 0 8 V 5 2 5 x F P z 3 f v c h 5 K d k T R C o l / a t 3 M Y n e G W / M f W z 1 + B H / b y B d P 8 v 3 y 7 m m 5 I g / f S R A r H Q f C b Z K O / r P B y 3 S H s 4 D y 6 h i P 7 T 3 + 5 e 7 a C 6 j z 7 i n 0 9 C I K N w + 6 A Y 0 T m U 3 D 6 E z U 9 + 4 j w C q J 2 + h m D U F y o v o I A E B S b m g Y I E / / a p z I T q K p A o f n M S h K r I 2 w 8 u I B 8 z 4 e / 3 l j P / R i G N 9 V v 0 F + 8 7 g 4 N d H l R I Z H f Z Q 0 B / C j U X a i r b F P S 5 G g f 1 I N M e F x E W L B Y s c A w F z 2 j 0 O X h X E 6 A j z 8 7 q + I / P Z O f q a j A z 8 A D N Q D R L 7 y s D g b I s A 6 K R M I R j W f Y F o l k 5 B C 4 Y d e 5 8 r o K E i + 2 v x 0 H 0 f T h c c M 5 D h 0 T Y Y m b e q v n Y F G A f h Y v C 4 S 4 / 3 N B g L z O n j T g n v 3 4 X Q T / P u b l n j K U e W a Y O y V Q O + K C t u j V V h H 5 P H P h X P t 5 A g Z + O H G A B B g u d + q 3 U 9 R 7 + q i j c b 2 p B K H U 4 + P d n V z c x p 3 E b j w u u g 3 O 5 f I b S h c z G I + A 4 2 0 S R O m W m y g O + U P k s S K n L w 4 t S 8 J x G v s u c E y h C V 3 t A k T 9 X i D q 1 j 2 D x M X b t 4 7 M o F A n 8 4 1 F 4 7 u j j O j N V o A h d q k N + 5 4 f O H W o u X U K f 6 g i C 0 a G P 5 e O z C P c h E j h T o A h D q k F u 5 3 P n z q a P J q C q m R D g / D Q U n + U o o y n 4 7 d n d z M i 5 s E K O j x a g e v I 9 m M b Q a Y 6 l N i G T 3 w Z D r j t P f H w W Y z N p o I 9 + N x 2 r C z X U K J p Y g s L e j 5 2 7 I Z W j 7 y C c 2 H T u f N Y V i v C 6 0 d w A S 4 f F / 1 c Y i G r J H P z p D r a 2 n l u g C N N Q W Q 5 Y I r v n P L F R 5 R 5 0 W x U Q w k n n i c / a Y J k g 8 C a z P A Z Y F q u R q x x + D b H s Y + e h 9 3 y 5 H w H 1 j p W L L S R Q L m q / B t n i I x B C 4 5 G / T u 0 D q K o E f C g J H O + n o d x 2 T F 2 B R D I F w U j K e X I e T e 5 C p 1 3 D z z r h P P E O y t 7 4 w x 3 T U k s J l I v U 3 I e t J / / s 3 I 2 j K y J 0 m 8 e g W w E I R T L 4 Z H X m g 8 / i q F I T C t u f o l U 3 d K P J V + Z 4 O n 8 c / 6 w M F L x e t 4 1 X 3 n + G v z s I s 8 L G u 8 K V B I q w T A O l p w O Z z c + c J + c x d Q 3 6 v Q r I Y t v W X o J f H X y z o N m e z A A v 2 N r B N D R o V Q + B w 8 + G l r a F / 2 l i G Y o P / o Z 9 n W i c v Q W e b Y z e Q i U o / 4 1 C d V e 4 s k C 5 G J o M O p q C i d w O R J P F s Z 3 v H G i j N 8 t v Q D d M C F F W + 0 X f 6 + M 5 S v c E N h 7 + n X O H n 0 X l G L j g + U 1 O 6 Z z C x q O / Z d d S t 8 J S l l b B l + / D d 6 Y O z z O B G g M d X U P v Q 8 A y I J Y s g F 3 A O P 0 N M 1 H D K W I D N V g D 5 S q C G s z P y F g l p q 6 i / + t U F S C V w 2 8 g n N x 2 7 i b A z z G V K e D n g m Y g b o K t R t m + 9 h g K T F C A 4 i 6 w G o G a g D 5 E T a q h c G 1 A L F W 4 s M z e M k 0 0 P 9 6 j 9 t I h G E p D w C / J 9 x Q e l E G U t t + p X p o O F A 5 y E E n k 2 X W j d A B 8 2 P v g B E E Z F J R J s e 5 c i 0 C N Y z E B M 5 Q 2 J N I b E E 7 g D j j z v M N i I X m x X c I N k k c b P 3 6 x K e l z I T q + 5 / m t T 9 m 1 y T a u Q 7 Q I 4 u x + J n o P 0 k U 7 d F 4 7 e Q X B m C 1 c X l M V O f j 6 D v Q w v I H V G Q B O C E M w v o E 7 E r D G M L W z N 9 C p H 4 G u S c 7 3 u F C E M A n Z z W e Q 2 3 o C y X Q W O E t G b V d H R 3 r 1 9 U N 3 C j T f 0 r m h q d c s v 7 1 c m B B d G 7 7 P 3 C r q P B w K s b t R Q H X j 2 z 3 H C x C M Z M F C / 0 n s 9 a B Z O 4 H y h / + D P t N K 4 8 q T 5 0 O Q z D 2 A w s 4 P I V v Y g 0 Q i C Z b a B h U F j L o 2 + c z G V D s g h O x i U Y 3 O C s P z R u y G S y Q U u V w A l 4 W M l M 3 U + q e j 3 4 D J t w A o U I b a Q 6 E D 9 L + K E E T 7 f Z Z 5 S K F f W W y C 1 G t C Q I g C 7 1 c a D 6 A I b L a w C w H O F o 7 a 2 W v c x O b r G W L p X c g U n 7 D r + s l L E G I F d r 0 K q J L 4 1 w s 2 t b l t 3 G 6 B m o B 8 L 1 2 u s 8 h h L L 2 J w j U 7 4 k S p M + 3 q P u i 6 D s F o / l 7 7 X q P 9 Q s R 2 B f Q F W n 9 R W 4 R Q 1 M 6 k q J c O Q F h R U M J l 3 U P o a y V Q Y 6 D 2 0 j U R A q Z q h + b j u Z n a i 0 x H 8 s + k T o 1 p s W A s d 2 8 O l w 2 l h f 7 n M / s G 3 4 d m / R g 1 / v y v P Z 3 J 4 y r h m E n d a d Z s 2 2 y F V H s 8 f H 2 6 v p H d 9 R W o C c j k M 5 Q O 2 v l R S G S 2 c d F c H D G i K J f Y P A Z Z 6 q B z n m I C d t f K / E k I 4 r E 4 m n e 2 V m m W 3 w E X m r + T l a 5 2 I b 9 p m 3 u 0 E S n X l M n 6 i z f r u 9 n d G T u I z r Y o p G t x M e i 2 W 6 x j U / X o G + g 1 T / C r 5 / c M D v 2 J Z P 4 h F P e + g N z G Q 0 i l c x A U A q D 2 S q D J l L e 2 / v u M p f c G w q T J 6 I s G Z y f B T k O X W 8 4 V m o q d k n O 1 W t Y 9 r + / O a K g L o e C G 1 s f / e x C O J l m p g j A l 1 W Y M 3 N 0 l y u B A M x H Q V + N D C b R 8 1 q d K m Q U i i j s D P 7 N R e g d 8 e L E + i 6 O H u n X 8 e W H B n 1 + G 3 3 8 I Q 2 / O x q C 3 k f s h U F M g c 0 g R y x B E z Z b e f M p C 8 p e h K S J 0 6 h / R b E I T 8 Z a X p 4 T R D Y k k i u y a g j M g J N n 1 v N A G l N t 4 5 N z R e e E p b i i r 9 W 2 o O 9 K v / C j f 3 c A y N V D R x C E B i 6 e K E L o g / 5 A 0 X q 9 d A k X u 4 6 6 9 m B l 1 H W h S A w o 7 P 2 D X t H G 0 S R g W 3 A B M p Q n Z L b u C o F M 9 A E t Y b X S P o D 4 T 1 G 9 i n f E F 6 g J 0 q Q m W I T N f K x R N T w 1 a K O i s t x s n t 6 g N g A W J V G a g c W s n 3 6 F v u e D v Z p q Q z O b R z 7 R N X N a W + x q q s d c 5 G O H i C 9 S c 0 E 5 v q i I E Q 0 G W r T G J 0 m 9 B r 9 O 4 8 T Y A u n g G + T 2 7 j o m O C n r d 7 s L R S 0 p k L j j d r v q d E m g 6 h y t l t X 4 N 9 e 1 r S + v r O 7 n c 3 9 P O B a G D Y R 6 F x Q x E 0 J 8 4 g 1 b l P Q v V u 4 R j G c h v P Q F D r q L 5 e D O N E n Q 0 9 V x h I t q 1 4 4 W F i T T c 4 N w K E X G T W L U w / e H w b g g T 4 Q v U E l C 0 L x B M Q a f V g M r h X 5 2 n N r n t 5 5 D J b Y H c + u g 8 u R 6 k 9 h H k H b + J E J s n I C x R Y a u h m e u a e s Q q U r g o + N C W O f j z c Q i + O g i z P u 9 3 B d / k 8 w A y B z l T g l T h E + e J j a 7 J r E R i 1 d 1 2 d b m J 2 h G 1 i q N J W D N S V J L L p F u N p R q d f A t C b I t d T 4 N S m G i q 4 i J 8 P e f c q n X l 2 g W K + v v x Q h B 0 3 Y Q Q J V q u 2 J y 4 T k w U o G Q m f 6 4 b F N V z q Z p x a f b G M o x G 9 A g d / b x e r 7 e U M K n 9 O h R 3 7 f b b Z M 7 S 2 R P 7 j B A L V w n 1 f z j t 8 H D a 5 s d m 7 G a i J v z D n n r p F I / 7 M O b m W g V K E 6 t Q 2 H v u 3 N G H p o M s 1 k D q N l g 5 w V 2 p z l V 7 Z S j s f o 6 m 4 f h O 3 G u e g q J I n o X a D b U P 2 e L e 4 N + h l l + i i M K 0 5 A G 0 w O k Q T 9 v l 8 J R Z 0 Z c k F s q u 9 f i x m V K z + K e H C q Q i 0 7 / x t / s R V v 9 2 1 7 l W g Q o F O Y g 6 J + / T 0 H G B d K o f w O K p t 8 T 6 V + d q 4 i l u I H a T k 1 H E F g q W q q F / s l z / D D o z M 9 U 2 Z D d / g M J j v 0 f 0 3 v W 6 n X N C P C 8 m / p 3 Z / I 5 z R 2 N h 3 8 I f z j b Z o L h F + N f H C s S C w y V F V 9 T V 6 C 6 1 C r u I a x M o m p C Y z m 4 M h E T u 1 i C S n F V b Y 4 F B r c f Q V J K l L o T i 9 H 3 r K V x U W c y D f s 6 / I s g U l M T O n D 6 W x R q M x p N 5 1 p t j 1 F Q m X 6 3 b b q J J u X x q V E D v Q c o p d S e f 8 N u D J r y t L m 6 i k t l H Q 9 w I M h O / 3 K c x N v d D m I h r E y h D b k N u 2 + 5 n I I s N 3 K E N s A w V d K U L 0 X g K Y i k U t g t M F f o Z s V 2 G g B B H H y w y t q D W A V O X I W A q k N l 4 O v G 7 W 6 A p f W Z i y f 0 2 3 l n 4 G i n z X c D 3 R 0 N t p O C 3 m K z I z 5 0 s O Q r 9 b K 9 T v 1 I 5 C o X 5 a Q C E S + P 0 J R z 2 t + B 9 f T k B p V d H g 7 A p i n f f u D a B E g I a x D O 2 S V E 7 f c W K / s Z w E l h N r Q N p X D x U n T s V + j 4 U x G b l P V 4 G B k 7 z u k D m G p j y o A p 2 J r S 9 z 9 g 0 S I P 0 G o e g o T n G s 7 L 2 q 2 0 u l t q C z K Z 9 9 k S W R L t e g W / L M a j 0 1 t v k v g m u R a B o A W T Q 3 L M X i N P f 7 Y J q W 1 p M B p p K p i 5 C H H 2 u K D M N Z y 0 u i 0 W 2 F L E F m i a h L 4 A 7 P B e 2 d 3 N m X l 5 t s a 0 K 1 m R G 7 7 P N Y 1 5 T T V N 6 0 G m c A B e k 3 v H e B H B o B C w 1 w H F p l d 9 C I J S B P 5 + E o C H 6 A r U o g V a 9 j C t w t Y u O D g s L O 3 a i p S q 1 Q Z J V d r 0 I a r 8 B f A A F c / P p 3 O F n Q 1 N A x Q V D p i L K N I R Y 9 v U K X i t p E 2 K Z 9 x F / l h V H a i L + 3 2 O 9 M y K x N A i h O K h y F + R e H V + D i C Z d D I S I t + U T 1 E a b h g W 4 Y X 6 7 h 3 m H X f / m H f o + C 5 T K + 9 g E 0 A a 3 2 v U j / L B W d / g Y o E P P / E N 2 3 T h 7 A / w V / i 3 S S L T 4 w J A g k d 5 G k y / j r O P L P 3 z q U k u B A K X f 9 a y / H I 3 4 S W W K T M v Q a x M m T d l b j I X m N f P p H K i d G 3 W g I n 7 5 J o K 2 h M + i B H C B s v e N k j u 7 r T L 6 N v N 1 w 5 m f 8 c b 0 j c q h 5 + k s 5 P C b q I 0 s F N x w N A 2 R R I 4 F L q Z N k n C h D r U 0 H U T T T a Y N l o W q W v P b w 9 y 3 b u M I d E s Y S 9 + 5 j W g S / d 4 0 f c N + f 2 g U k c X b 7 8 N d q E u 6 K Q Y C 5 S J 1 q y D 1 x b m a I M 6 D K t a g u D e c 0 1 s / f Y G 7 u F 3 4 t k r I b y M H m 7 I X L P R V E t l t i M S n a w / a T F q 4 o C K J H X x H F j N z 6 N 8 J o d x S F y Y X i p r R O Y 4 d 7 r + d x O J x C D q m H p m c 7 W Z 1 4 J d R d O 9 g y Q j f f S d Q O 3 1 t Z Y q P c E c f C c m i j D X O X g I X z l 4 Y y r 6 M y c b 0 o 9 D s 3 l B s w 7 m 7 H m j A m K W L T L h C U 4 a M 6 a o E n f o h v m 4 y I x d x y N E M R U 2 V 3 R q f t 9 Q q v 0 M H f / V l 4 4 t i 9 G u Q 2 x 1 u c r W T l 2 g C F 5 i J R 6 H u Z t 8 P R i w L i / K R c 6 p T D c z e F 8 5 j B x S s 6 s e / Q D C 1 u + A C s + E D K i Q y t k D R j C h O G I 9 M U d 8 D i v h N 5 r 6 t m k k z b R L S O m 2 q U u W i C 0 X T K K i Q R m H l R / p V 6 I q E u / / p r a n s p Y h o f n N 4 y C x 2 y q A b H D R Q i O 7 j u Z H X B B r 1 s s U 5 Z g 6 p f m q K O H m q b 6 C P 0 q p 8 Q F O N / K v 5 T C K l d w Y b 7 s A u F M x a 6 T 0 7 q M z i h y l M + F C s 5 w H Z 7 0 s I 7 T I E B c v O N k B o d y Y N k y k 8 x E U / c f a F v z f 5 W a q q z i 0 Q t D k F T B n S x e F 7 S P 5 a o / Q a 3 7 + b N w F D I Q 6 i j u l L n 3 e l V o M / H C U u n c L h M x + B L 7 / 8 b y u b S U I y E Y M M / k n Q A W s 8 m W E O / i h q v w m d d g M u m s l K 0 K J K 5 4 Z p R s 3 S W 2 Z G u f S q r 2 H 3 s 5 8 5 d 0 N K B 3 + E a O Z 8 i o 6 X 0 O J O Z 4 s o u 9 S 8 0 Y J 2 o z Q w a y l z O 5 n d O v e 6 C b n f A E n s o 5 a d r z e D 3 K U N 5 c f 4 H g w 3 I K l b A 1 l R 5 g 7 7 e 4 3 c O Y L N R / / g 3 A G 8 f L s P L x q r 9 2 f v E 4 G D / f e W Y Z i w u V H A H c u E W r 0 J 4 U g Q E v E o W 2 D p / A M I h i f L E c 5 A k Z W Z g Q u q D a I + D A Q l b d I Q A F x Z 7 N 6 F H H d q 9 J / d t s s F X M i P a V Y O 0 K F f z Q e t d E u w 8 f D H 7 J r q h j Q 0 d y Y x 0 C w S U M a S u Y f n T F 1 2 8 E n 9 7 e b Q p h R S D 4 e C L K 3 K h b I 8 G q i t r z v D g w 6 S M 3 k y 3 e 3 P Q W y f w n + 9 S q B u n s / i 8 J m P Q a a E i b t 1 v d 6 B e D Q K 7 w 4 O 2 R e T y R j s 7 m w A Z 1 B m 8 6 f j o W D 8 / l b 9 A / 4 N k b H A h a 5 Q s Z t 9 i E u + S K P 6 E U 2 8 2 R 1 z D L U L i X S R j a 0 Z h R p U k h n i 9 W 4 + 2 u d 7 a g r U C K Y m o e B L k K P 5 w R M b Q u X o G w g n Z k z + m 0 B F 8 7 e 4 h 0 I 8 8 n e 0 K U y N P t o y v u k y j J Z m 4 C c D / / m n G v Q N P z T u N V N T j 6 j B / s l Z D d r t H v z k 7 3 4 E 7 Q 4 1 + t A h I u h j B 4 E E a Z p G + R 0 I k T y 7 p h G S r i P f Q F N v 3 r E p q l i B 4 u 7 z c w t 3 q a 4 9 s 8 B N I J n J 4 s Z g / 3 7 N 6 t F c S a U W T U e 3 5 E E 2 t g t p 0 1 b t a K 5 s c Z o i k k g X x j Y O y h J v N 8 5 A C K 2 2 R Z c h N S H n Z K r Q J n f w 9 h v 4 S 3 P 8 c / T x h k t z + S R J A V n W 0 C T M w / F p G X L p M I S E A J p 0 4 5 1 / D E 0 F q V c Z j J t U p B b I + L O L B h o M u Q a 5 7 W F I 1 6 V 6 / O L K Z i B p w 5 z T q 9 s t o F s E S q F K 5 3 f O J e 7 S o a g J o b k K J E 2 1 x Q b I u Z B P x 4 a f s Q w F 7 8 0 v O i r I F K i D r P 0 5 i J 0 a / P z l Y j 3 6 f O Z n 7 u R Y U Z R Z D t 7 p W Q X 2 d j c g n e A h F k t A J D H d F 2 h W c P e / r N 3 x D E j T B X l r k J 3 u Q m H 2 d r O y d K Z F w B A H E c z 6 2 S u m V Z d B a n + E r U / + 0 b k b c r b / v x D L X p J F j l D l c n b r G W s F 4 N L v 0 J R 1 S q v 0 1 g T k Q c N N z n 4 f a T j 4 V 6 / 7 0 N J u 3 9 n Y X W H u T y 8 e j 0 A u m 4 R E P A b H J x U o V S U Q J Q 3 q p 2 + Y 6 T M K y 1 A w + s 7 d 4 p B P p l t B p p U o q O F C 5 z v U 2 D 9 g 9 F j / A 5 o B t Q i J n K 0 9 C c r Y X p Z o + h G a a h V o o F C O s v 3 k n 1 m y q d I r O 0 + m E 0 R N 2 2 3 X 0 U 8 8 c p 4 A C 1 w k k 2 k 2 Q c Q r l F 5 p I E x E u V b z h W n F z K 2 h R h H 7 M k o N h w K W Q l + r D I V 8 G q T W R 9 j 8 5 C e 4 w w 7 N l l 7 r B H R T u P K u 2 6 + 9 h a 1 P / 2 X s 7 2 a g T 0 T B C 6 r q p T O y i / 4 d 6 r + Q 2 7 R 7 d V M W e q / n z c K l S B 5 p 6 j B r 3 T y E s s Q l N C k v C 7 N r / S o U y H c c Y O E m R W d W V 0 u y 1 e Q G C w 6 5 7 1 n 9 + F v 4 z c k j P 6 q 3 Y p Y S K J d K t Q k 7 W 5 v Q 7 Y m o V S z 0 r Q A i 4 R B E k 0 N f h 2 x 4 c t w X n f w w C Z m B o 1 W l 0 6 C c v H 6 n C i D E z k U H R z O r K c L G D p I 9 h A Z p U y u v y Z 4 O d n 0 R v f b Z C 5 l 8 u 2 R m E 3 2 z 4 e / U r r z H 1 0 G H 3 Y v 3 i K B M k N z W 0 8 E G Q x v O 7 1 8 1 o K 5 6 n f j s M 8 m V B I q g g r 7 D o z J 0 u j 3 c q S P w 9 P E u G D I u L q e V r 0 v z 7 L V 9 u L u k t m K 9 5 7 b t S J W u i G A Y 2 s x + 4 w Q F H V q 1 f R B C G R b J Y 8 m g z o J t l P e B D y 1 v 8 l 2 E J p 5 B Y a R 7 q 0 v 1 8 F s I J W f 3 u C M z O c Q H x p J s q e x f k u S F 0 p 8 m k 5 F p 5 v A v X p q g m n 5 a 0 X V w Z Y F y a b W 6 c H h c h s e P 9 t h i T 8 Y 4 S K S y b N G 7 q L h T U v + D Z T L Z Q 4 K F m s 9 J F z r + H v 2 Q D d R a G h M 0 8 j + o M G 8 6 N A 5 U G c y D o u 4 + n V Z z p i B 6 A Y X Z A 5 b E q n F H M T Q J u q 0 S h M K U I x h G b Y r v x W j R I J q w u l S F / O 6 P n A d k U m r Q r H y c q 7 h Q l R p Q H O n R J / W q 8 P M X I T D R P P e 5 H j w T K I L G b D a b X d j a L E K 5 U o N U M g I C y J C e O L u q H X / H B A L / e f v B J V A q V L Z I W Q s B d o 5 C A Y F J 0 4 r S i A y l j b 5 M g g n X r H o k Z k o t O M l v W Z T 2 I W y g X 3 k R c r + J v q Z b h 2 a / H z T 1 I + + c G x H 0 2 u z i x d k m G 0 1 e p O R m d 6 O Q x R b 8 / H t 8 7 6 z F T U a f 5 f F U o F x E U W I h 4 U Q s C s e n + E G n g 0 w g R r P N p U 4 F J E U d L x u Z g U a L 5 Y G d L j S f / 4 M 7 v d z F P 2 T I b n 4 2 Z j J V T 1 5 e S 9 q P q V A 5 x + y M 9 k l 0 X U Z h p w R k O x h B m 0 g y l R + M 9 C Q q h 1 9 D O D l + l E C + J R j 9 s Q N 3 u d d A z c T 5 w n Q D r E S g X I 5 P q 9 B o t F F b B O D Z k 2 2 I R 0 M Q z 4 w E F n D n Z X V R 8 d m Z E K S R U m g 6 c m 7 F b w n 9 n w V G x p D J l C 3 Y i 5 B 1 9 G l W c R d f 7 U K b L C 2 n 1 6 D K H d Y h V 8 f f J w A 8 v i f A 2 g K 4 l c w u h q 6 y y R 5 2 h k k A o p E Q m 3 D v M q h d w r / T H o r 2 b O z 1 k J n 3 1 b s g d B R f m G 6 C l Q o U Q e b K d y / 2 4 b O n D 8 E K W M C b X R Z c G A 1 x d + u H L N M A V Y n z Z M h o 7 2 5 N F q E v i X g 1 v / 9 D Z m B u y + 4 H 2 O / W Q N N X + n L H f l + C z q r s g s X z r 4 0 E X O m e o n n 3 / N z M X 2 p T z X 4 2 l I Y o a v r o y A F 6 + f 3 v o f D o 7 y e 0 u w W d 2 k d 4 3 0 z D f m O 6 u e u z e l Y u U A Q J V a n c g E c P d u C s X I F M K g S J R G Y w 5 Y G g j j s s C 3 s i v U j g T I g 7 k a / K x 7 9 A O D U 8 n J 0 H g T P w 5 + 3 o W v 3 k F Q g e N W e Z i U 5 9 B Z 3 w f B X N U w p 9 X 4 b j / 6 X y u 1 O L L U k b B W g T m R F I o T M v s d s E h c v A / 3 z w 0 4 p u k m s J / 5 C j v L 2 V Z 8 V s x X w e 2 h 0 N u m I f 6 q c v m b A R t N s W 9 5 4 z c w k d A / a M z r B c Y a I a q 1 B i d t h 5 F v H U 0 J w c i 6 i t B G u Q y 0 g Y 1 O 1 k H v D 9 4 S M Z 9 D 1 F q B 5 / D 0 q / 7 X z B h m n z K c J E E w r r p 6 9 A 0 Q w W B f Q r b m + e a 4 2 n Z t J J U D U F y p U G v H h 5 A L I Z Z 1 q J h M W F f I 9 Y P A F U k 0 T N V V x 6 z W O W k r Q I O u 7 6 7 k J k g o v O O 5 V k r A q t 3 x y Y Y d R / k F 8 i i z w U 3 w B Z U a F W e g f d 5 h F r b k m C O g q L + u F m R D 3 0 7 C B G A E S V A 2 X B x v 4 + 3 n M t J t 8 0 3 r w 9 Z A t n e 6 s A h V z S L o 8 Y K b 2 n L G w y d d y u q o s G I x g j 5 t c o 1 D y m 0 z h i G o Q P J s 6 F 4 J f F V B q Q 3 b L 9 p + r J t x C 6 Y F j Z Q p B J q M t g G Q r + r k H g g u f r q K j t 1 7 w K 0 W d 1 3 J h A E X R m V c j n o N 5 o Q j o d Z 2 c p d j X t + E 5 L D n q 3 0 3 T u 5 o O E M Z n K n o u i n c d i Q R F J 6 k J 4 g b O x c + C / l 8 4 N z c t 5 a 6 2 8 g E b F / O 7 A 9 5 1 u A 9 d q 8 k 2 S z S Z B k v s g B A U U A A 5 0 d K q b 9 T N W m j 4 G 7 t C 6 P O 5 X X I a p i Q N h Y m X 1 5 Q / Q r n 1 k w Y 9 x q L b r E W z s f c H G 7 Y S C A R Y g o I Y y i 0 B T R F w o 7 W n e 3 h N e E O J 9 1 X R b u F G B I k K h I M R j Y a a l D o 9 L c H x a Z 3 0 e q s f f 4 F f t h U I H w t T l l I o P U V T Y s 8 s I m M P + 6 a 3 K P n C U 7 s T H m N / R Q O 1 R P f w r L n w K g I w v R g p P U 5 i d i v L i s S i o 4 h m a i D T v 6 O J F G 8 T X 4 U K C u 7 S m W 4 L L R n H 6 X B 8 3 a v J N U q 0 2 4 a x c B 5 7 n 4 P k P H + N C 7 k M 8 k Y F w b F h G T w 3 0 e + 3 L 8 g E t i M c T g x B 0 v U x J s t P 8 L 2 r U r 6 J G 6 k I 8 R V M + K G Q / f X V q i s j K U U y T m 5 p X l 0 z n g H N 8 s W b t B H 2 / 6 4 u 4 v a 8 J c O C f P d 0 K b p V A E Z q u g y g q L G 1 J 0 V S I R X F h 6 i J k N s Y T T e s n 1 N K 5 g K / g v A B Q / 4 b c p t 3 / g U L L r O v S H J D f R Q V + M R T i S D w 3 M 1 h B 6 T 6 d x i k Y 1 G s i G A d d a k N h 1 8 6 9 Y x k R V P r v A a p B v h E l t 9 q v k Z Q p v d w J p e p z i 7 h 1 A k V Q W L h S b c G D 3 S 0 4 L V E B Y 4 Y t 9 H T x A W q v 4 c 5 P 7 c w 0 H V / E R D j d 0 t o o g H Z 2 B J l 7 g S W q c 2 3 h 6 g H P W S x F y E 1 9 m o R C / l S a L 7 i l I Q s 0 p r m M / / 0 Y h q 7 i 2 3 P r x I 3 7 U N O g g + D N j S y U K j X Y K B b g u x f v m V B 0 m l U Q W 2 f O d w F r i 5 X J b a G G a D h P b J L L H K 5 O Q G F p I Z J i x Y H d T o s 1 / 6 c c O z L 9 R i E t 5 g o T E R C 8 a S s t a w F f m N a Q W y l Q L t T D Q l F l V s T 4 4 t U B 8 0 t o V E z j 7 P X Q 7 k H h y + / 8 A I W q g j e 2 T + T 2 F i f t 4 U l P c f w 3 g t E M a 3 D Z 7 / e h W T 2 F O v 4 O o / 0 u C P v c z B v f y Q + D r y e 3 W q C I o C D A 5 z / 4 h J m B r W a P C R c f y U G 9 8 o E F K F z y O z + C e C w B 5 k i T k 2 5 9 2 A T F S y j q K O D v Q K l C l P r j 0 q X S E g 8 g z e S 7 S e v J r R c o I h g U 4 E e f P 4 Z k M g 6 K o j O h o u a Q p C 1 o Z I y r r Y R w D P I j Y 1 r 0 a 0 g d G G 0 F p k y Y g 8 t C v p P P e r I W A k V w H I f + C g q N w I M i q 0 x j k Z 9 D P k 7 9 7 K 3 z X R P Q x P U V M 9 p Y J c B f f T K j r 5 n W m 7 U R K I I K F a k w j y T r 5 a s P Y B h 2 U q 0 Q z U K r d g q 9 1 i m 7 d 8 l t f w b h E M 9 K y l d F Z O S M z I s 5 V + W u N 3 m F P j f D W g k U Q Y e + 4 b A A h m n C 9 y 8 P n K e k H Y J g W E G o H P 5 l L L 2 I z p O o P 0 M 0 E g F N b j l P v Y G 0 5 G C 4 m m W i n A / N v 2 V 5 W / U P a N e Z t R M o g j Q V + V T 0 Z 6 s t o u 8 y N O 3 C y T 0 W 5 q a Z V H Q + 5 B K K J q G w / Q x S 6 R w 6 V z 3 W g e i q U D 8 9 l 8 k a p m X R D D 9 U v s 6 s p U A R 5 F N 9 8 f w p a J o O E d Q + i j L M 3 S P f i s r O u 9 0 2 V A + / H g Q t C D o 3 S h c f s 5 b O 4 X C Q z Y s i 7 b I U I z 8 n e y R Q X M D 3 o t a Z t R U o l 2 I h D Y 1 m G 0 2 6 K K u v G o U E K 5 T c g X a r w j S W K o + n I J H / Q + U i y X S e a S 2 d h d z n X 9 A 8 P / R 3 q L m K j 8 / a C x S R z S S g X G 2 w D r b T 8 + h s j U W 9 x u u l f e j U P 4 I 5 U i V M R Y y k t f J b T 1 E w w 2 x A 2 m g V 8 S w i I 0 0 8 L Y 8 6 K b G g i 8 / a c m c + P t J U Z N q 9 f X 8 E k j w 7 O V U I J 8 H i Y t B p 1 V h L L q V X d 7 5 i Q 5 1 u i w / + h s 3 h F Q I q 6 x M + H Q t C s W G O I C d c P W R O 8 L 7 J t 9 b c q f 3 w 2 a c P m I a h A X H d 7 s X j d M g c p P 5 2 s m Z C o / y B H R D T H F o X 8 r X i m V 3 I b z + D e C I B h t L E r w + D H 6 T B 3 E m I d s r R 1 S N 8 h G H 6 Q Y l 1 5 k 4 J F C X V k l B R 5 9 p c N s t K 7 O e B a q t Y E m y 7 D d X j l 9 B v l 5 y v 2 A j B K O S 2 P m M N M 6 n x J G k t k y K I V E u B y D 0 q f P Q G G j T n s 7 7 c y v I N L y h V G v B g d x u q t T p k 0 o t 3 H 6 K m K G D K k M 4 9 B D 4 4 J R W I I n y o 5 Y h m i S a L e D M q 5 k / H I W j 1 f U d q X b m z n 9 z W R g 7 e 7 x 9 C s 9 W F R m P x 4 W q 8 E E H N l W G D 2 S i Q I Z L W G g m / u 8 J E 6 P r l A Y x 5 U V T f 5 F t n 7 v R W + P D B J v o 9 B h y f V k B V F x s f O g o F M n S T h 1 a j B I 3 S u 3 O H w p G 4 d 9 M 8 g o J v 8 q 0 z d 9 6 2 e P J 4 F z j 0 d c 7 K V / d z q D K Y J j H 2 e j 3 W J 5 C C E Q Q V N H q V L 1 i M L 3 n I 7 H M r u L M + 1 C i 6 Y U J I C M J p q Q p b m 9 7 4 O o S p t i C 7 O R x Z Q / 3 9 D A i x C O G y m C h P v 3 p 3 P f 3 8 f L z n X n i / A s 9 B v d l i w w o a z c X 9 q V l Q W f 5 o 9 k U y / x A y + S 3 Q R O o r u N w + R Q e 7 f l u w 9 e V e C B S R z S T h z b s P s F k s o D / l T Z 0 U j a i R p D 7 U T 7 5 z n t j Q J M F U p g B K b 6 J h 5 5 x s J L w L c v h c L / f C 5 B v l 9 d t D J l B f P H / C z q 2 8 g o Y b R O O J s T l O h N S t Q F / s g B B K k Q Q 6 T y + G C o 2 p V 7 n P + n F v N J T L Z 5 8 + A K p j I s H y E j o c V j U L y o d f j + U J 0 q D t / N a n k M 4 V w V L b Y y 2 b Z 0 E m 3 + c b q 6 8 2 9 v G e e 6 e h i E 6 X a q g M C I A J h Y I 3 P f T G s d j g A 8 o J n A b V a X U b x y z N i F q V z e K 3 + 2 F / R M 2 a c S 8 F i j g 9 q 8 L D v R 0 Q 0 Q c K j / Q l 9 x L q M E t d m J L 5 X Q i G p 2 d r U J + / V u U d C O E s G 1 M z i o z C 9 B U K l c / 6 c G 8 F i i i V m 1 B E D U W R N S / 9 q X O g i W l Z G m s R n c 4 / R H / q f G Y 6 m a H k b 1 G 8 J D B S w / F 9 K Q h n H b / P x L p w r w X K x E W s o 9 9 z d F K C p 4 / t S f H X A R U y 8 i g z y d w u S 3 E a R R G b 0 E e t 6 T b M p A / n 1 / 4 w t T U B 4 P 8 B p X O q X E U M 2 6 8 A A A A A S U V O R K 5 C Y I I = < / I m a g e > < / T o u r > < / T o u r s > < / V i s u a l i z a t i o n > 
</file>

<file path=customXml/item2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V i s i t e   g u i d � e   1 "   D e s c r i p t i o n = " V e u i l l e z   d � c r i r e   l a   v i s i t e   g u i d � e   i c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7 b 9 6 3 0 e f - e b d 3 - 4 e 1 b - 9 7 2 2 - 4 b a f 8 3 4 1 a 1 6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 4 2 . 4 1 1 8 7 7 1 3 3 9 2 3 5 0 4 < / L a t i t u d e > < L o n g i t u d e > 3 . 1 6 3 5 4 4 4 4 2 1 2 7 8 8 4 < / L o n g i t u d e > < R o t a t i o n > 1 . 0 4 2 6 1 0 0 6 4 4 0 7 2 8 2 7 < / R o t a t i o n > < P i v o t A n g l e > 0 < / P i v o t A n g l e > < D i s t a n c e > 7 . 8 3 9 2 7 9 7 1 4 4 3 6 9 9 E - 0 5 < / D i s t a n c e > < / C a m e r a > < I m a g e > i V B O R w 0 K G g o A A A A N S U h E U g A A A N Q A A A B 1 C A Y A A A A 2 n s 9 T A A A A A X N S R 0 I A r s 4 c 6 Q A A A A R n Q U 1 B A A C x j w v 8 Y Q U A A A A J c E h Z c w A A B C E A A A Q h A V l M W R s A A C G u S U R B V H h e 7 Z 2 H c 9 z o d c D f A t j e G 7 u k k 3 Q 6 + + R z m j O J k / F M Z j L 5 n + P M u I z P 5 8 S x H d v X 1 E V K r N s 7 F h 3 I e x + A b d w l d 5 d Y k k v i d 3 M j A C Q l 7 u 7 3 v l e + V w K t R s U C n 0 t p y x z 8 8 T D k 3 P n 4 T I d z / v S 5 h G j Q 3 3 d 8 L s c X q D n h w B c o n 8 v x B W p O N D P g X P n 4 z M Y X q D m R d V + g f C 7 H F 6 g 5 M X 0 N 5 T M H v k D N S U / x B c r n c n y B m p N H O R 0 e Z X X n z s d n O r 5 A L c C z o g 7 P t z T n z s f n P P 7 B 7 p J 8 f R q C a s / f j 3 z G 8 Q X q C t A b R 0 L 1 o S G A Z g T Y / w J v g Y V f U P G a / v S 5 X w R q p 6 8 s I Z J z b n 2 8 p C Z y 8 N c T P 1 3 p P s F l N 5 + A a f r O 9 i o o x E 1 4 4 A c y 7 h U B C + n V j 8 D g I s 4 j H y + R 1 A D 8 7 k P Y u b s 9 B A I A P P 6 f i x v w M G M w E 1 X S A t C S b N O 1 p 3 B g o M n q m 6 2 L w Q S K L q r H 3 0 M o v s E e + n j H V / v h W 5 d l 8 b P H C k T m T P a l 7 6 L f / q g l w O u K w J 7 5 z G Y g U J Z l Q q t e A o 4 P s i / 4 X B 3 a 6 X / z / v Z p p 0 T Y h J 8 + U p 2 7 x a j 0 O H h Z D r L X 5 n O e g C y 2 r H A s z W 6 k T o W p f h 9 v a E k c / O l o u a A E h x 9 D N m r C Z t K E e M h k G k X g L D T D A m C Y Z J 4 B 9 N F E 6 6 s c V L r c w l o w y F v w b 0 8 V 5 2 5 x F P z 3 f v c h 5 K d k T R C o l / a t 3 M Y n e G W / M f W z 1 + B H / b y B d P 8 v 3 y 7 m m 5 I g / f S R A r H Q f C b Z K O / r P B y 3 S H s 4 D y 6 h i P 7 T 3 + 5 e 7 a C 6 j z 7 i n 0 9 C I K N w + 6 A Y 0 T m U 3 D 6 E z U 9 + 4 j w C q J 2 + h m D U F y o v o I A E B S b m g Y I E / / a p z I T q K p A o f n M S h K r I 2 w 8 u I B 8 z 4 e / 3 l j P / R i G N 9 V v 0 F + 8 7 g 4 N d H l R I Z H f Z Q 0 B / C j U X a i r b F P S 5 G g f 1 I N M e F x E W L B Y s c A w F z 2 j 0 O X h X E 6 A j z 8 7 q + I / P Z O f q a j A z 8 A D N Q D R L 7 y s D g b I s A 6 K R M I R j W f Y F o l k 5 B C 4 Y d e 5 8 r o K E i + 2 v x 0 H 0 f T h c c M 5 D h 0 T Y Y m b e q v n Y F G A f h Y v C 4 S 4 / 3 N B g L z O n j T g n v 3 4 X Q T / P u b l n j K U e W a Y O y V Q O + K C t u j V V h H 5 P H P h X P t 5 A g Z + O H G A B B g u d + q 3 U 9 R 7 + q i j c b 2 p B K H U 4 + P d n V z c x p 3 E b j w u u g 3 O 5 f I b S h c z G I + A 4 2 0 S R O m W m y g O + U P k s S K n L w 4 t S 8 J x G v s u c E y h C V 3 t A k T 9 X i D q 1 j 2 D x M X b t 4 7 M o F A n 8 4 1 F 4 7 u j j O j N V o A h d q k N + 5 4 f O H W o u X U K f 6 g i C 0 a G P 5 e O z C P c h E j h T o A h D q k F u 5 3 P n z q a P J q C q m R D g / D Q U n + U o o y n 4 7 d n d z M i 5 s E K O j x a g e v I 9 m M b Q a Y 6 l N i G T 3 w Z D r j t P f H w W Y z N p o I 9 + N x 2 r C z X U K J p Y g s L e j 5 2 7 I Z W j 7 y C c 2 H T u f N Y V i v C 6 0 d w A S 4 f F / 1 c Y i G r J H P z p D r a 2 n l u g C N N Q W Q 5 Y I r v n P L F R 5 R 5 0 W x U Q w k n n i c / a Y J k g 8 C a z P A Z Y F q u R q x x + D b H s Y + e h 9 3 y 5 H w H 1 j p W L L S R Q L m q / B t n i I x B C 4 5 G / T u 0 D q K o E f C g J H O + n o d x 2 T F 2 B R D I F w U j K e X I e T e 5 C p 1 3 D z z r h P P E O y t 7 4 w x 3 T U k s J l I v U 3 I e t J / / s 3 I 2 j K y J 0 m 8 e g W w E I R T L 4 Z H X m g 8 / i q F I T C t u f o l U 3 d K P J V + Z 4 O n 8 c / 6 w M F L x e t 4 1 X 3 n + G v z s I s 8 L G u 8 K V B I q w T A O l p w O Z z c + c J + c x d Q 3 6 v Q r I Y t v W X o J f H X y z o N m e z A A v 2 N r B N D R o V Q + B w 8 + G l r a F / 2 l i G Y o P / o Z 9 n W i c v Q W e b Y z e Q i U o / 4 1 C d V e 4 s k C 5 G J o M O p q C i d w O R J P F s Z 3 v H G i j N 8 t v Q D d M C F F W + 0 X f 6 + M 5 S v c E N h 7 + n X O H n 0 X l G L j g + U 1 O 6 Z z C x q O / Z d d S t 8 J S l l b B l + / D d 6 Y O z z O B G g M d X U P v Q 8 A y I J Y s g F 3 A O P 0 N M 1 H D K W I D N V g D 5 S q C G s z P y F g l p q 6 i / + t U F S C V w 2 8 g n N x 2 7 i b A z z G V K e D n g m Y g b o K t R t m + 9 h g K T F C A 4 i 6 w G o G a g D 5 E T a q h c G 1 A L F W 4 s M z e M k 0 0 P 9 6 j 9 t I h G E p D w C / J 9 x Q e l E G U t t + p X p o O F A 5 y E E n k 2 X W j d A B 8 2 P v g B E E Z F J R J s e 5 c i 0 C N Y z E B M 5 Q 2 J N I b E E 7 g D j j z v M N i I X m x X c I N k k c b P 3 6 x K e l z I T q + 5 / m t T 9 m 1 y T a u Q 7 Q I 4 u x + J n o P 0 k U 7 d F 4 7 e Q X B m C 1 c X l M V O f j 6 D v Q w v I H V G Q B O C E M w v o E 7 E r D G M L W z N 9 C p H 4 G u S c 7 3 u F C E M A n Z z W e Q 2 3 o C y X Q W O E t G b V d H R 3 r 1 9 U N 3 C j T f 0 r m h q d c s v 7 1 c m B B d G 7 7 P 3 C r q P B w K s b t R Q H X j 2 z 3 H C x C M Z M F C / 0 n s 9 a B Z O 4 H y h / + D P t N K 4 8 q T 5 0 O Q z D 2 A w s 4 P I V v Y g 0 Q i C Z b a B h U F j L o 2 + c z G V D s g h O x i U Y 3 O C s P z R u y G S y Q U u V w A l 4 W M l M 3 U + q e j 3 4 D J t w A o U I b a Q 6 E D 9 L + K E E T 7 f Z Z 5 S K F f W W y C 1 G t C Q I g C 7 1 c a D 6 A I b L a w C w H O F o 7 a 2 W v c x O b r G W L p X c g U n 7 D r + s l L E G I F d r 0 K q J L 4 1 w s 2 t b l t 3 G 6 B m o B 8 L 1 2 u s 8 h h L L 2 J w j U 7 4 k S p M + 3 q P u i 6 D s F o / l 7 7 X q P 9 Q s R 2 B f Q F W n 9 R W 4 R Q 1 M 6 k q J c O Q F h R U M J l 3 U P o a y V Q Y 6 D 2 0 j U R A q Z q h + b j u Z n a i 0 x H 8 s + k T o 1 p s W A s d 2 8 O l w 2 l h f 7 n M / s G 3 4 d m / R g 1 / v y v P Z 3 J 4 y r h m E n d a d Z s 2 2 y F V H s 8 f H 2 6 v p H d 9 R W o C c j k M 5 Q O 2 v l R S G S 2 c d F c H D G i K J f Y P A Z Z 6 q B z n m I C d t f K / E k I 4 r E 4 m n e 2 V m m W 3 w E X m r + T l a 5 2 I b 9 p m 3 u 0 E S n X l M n 6 i z f r u 9 n d G T u I z r Y o p G t x M e i 2 W 6 x j U / X o G + g 1 T / C r 5 / c M D v 2 J Z P 4 h F P e + g N z G Q 0 i l c x A U A q D 2 S q D J l L e 2 / v u M p f c G w q T J 6 I s G Z y f B T k O X W 8 4 V m o q d k n O 1 W t Y 9 r + / O a K g L o e C G 1 s f / e x C O J l m p g j A l 1 W Y M 3 N 0 l y u B A M x H Q V + N D C b R 8 1 q d K m Q U i i j s D P 7 N R e g d 8 e L E + i 6 O H u n X 8 e W H B n 1 + G 3 3 8 I Q 2 / O x q C 3 k f s h U F M g c 0 g R y x B E z Z b e f M p C 8 p e h K S J 0 6 h / R b E I T 8 Z a X p 4 T R D Y k k i u y a g j M g J N n 1 v N A G l N t 4 5 N z R e e E p b i i r 9 W 2 o O 9 K v / C j f 3 c A y N V D R x C E B i 6 e K E L o g / 5 A 0 X q 9 d A k X u 4 6 6 9 m B l 1 H W h S A w o 7 P 2 D X t H G 0 S R g W 3 A B M p Q n Z L b u C o F M 9 A E t Y b X S P o D 4 T 1 G 9 i n f E F 6 g J 0 q Q m W I T N f K x R N T w 1 a K O i s t x s n t 6 g N g A W J V G a g c W s n 3 6 F v u e D v Z p q Q z O b R z 7 R N X N a W + x q q s d c 5 G O H i C 9 S c 0 E 5 v q i I E Q 0 G W r T G J 0 m 9 B r 9 O 4 8 T Y A u n g G + T 2 7 j o m O C n r d 7 s L R S 0 p k L j j d r v q d E m g 6 h y t l t X 4 N 9 e 1 r S + v r O 7 n c 3 9 P O B a G D Y R 6 F x Q x E 0 J 8 4 g 1 b l P Q v V u 4 R j G c h v P Q F D r q L 5 e D O N E n Q 0 9 V x h I t q 1 4 4 W F i T T c 4 N w K E X G T W L U w / e H w b g g T 4 Q v U E l C 0 L x B M Q a f V g M r h X 5 2 n N r n t 5 5 D J b Y H c + u g 8 u R 6 k 9 h H k H b + J E J s n I C x R Y a u h m e u a e s Q q U r g o + N C W O f j z c Q i + O g i z P u 9 3 B d / k 8 w A y B z l T g l T h E + e J j a 7 J r E R i 1 d 1 2 d b m J 2 h G 1 i q N J W D N S V J L L p F u N p R q d f A t C b I t d T 4 N S m G i q 4 i J 8 P e f c q n X l 2 g W K + v v x Q h B 0 3 Y Q Q J V q u 2 J y 4 T k w U o G Q m f 6 4 b F N V z q Z p x a f b G M o x G 9 A g d / b x e r 7 e U M K n 9 O h R 3 7 f b b Z M 7 S 2 R P 7 j B A L V w n 1 f z j t 8 H D a 5 s d m 7 G a i J v z D n n r p F I / 7 M O b m W g V K E 6 t Q 2 H v u 3 N G H p o M s 1 k D q N l g 5 w V 2 p z l V 7 Z S j s f o 6 m 4 f h O 3 G u e g q J I n o X a D b U P 2 e L e 4 N + h l l + i i M K 0 5 A G 0 w O k Q T 9 v l 8 J R Z 0 Z c k F s q u 9 f i x m V K z + K e H C q Q i 0 7 / x t / s R V v 9 2 1 7 l W g Q o F O Y g 6 J + / T 0 H G B d K o f w O K p t 8 T 6 V + d q 4 i l u I H a T k 1 H E F g q W q q F / s l z / D D o z M 9 U 2 Z D d / g M J j v 0 f 0 3 v W 6 n X N C P C 8 m / p 3 Z / I 5 z R 2 N h 3 8 I f z j b Z o L h F + N f H C s S C w y V F V 9 T V 6 C 6 1 C r u I a x M o m p C Y z m 4 M h E T u 1 i C S n F V b Y 4 F B r c f Q V J K l L o T i 9 H 3 r K V x U W c y D f s 6 / I s g U l M T O n D 6 W x R q M x p N 5 1 p t j 1 F Q m X 6 3 b b q J J u X x q V E D v Q c o p d S e f 8 N u D J r y t L m 6 i k t l H Q 9 w I M h O / 3 K c x N v d D m I h r E y h D b k N u 2 + 5 n I I s N 3 K E N s A w V d K U L 0 X g K Y i k U t g t M F f o Z s V 2 G g B B H H y w y t q D W A V O X I W A q k N l 4 O v G 7 W 6 A p f W Z i y f 0 2 3 l n 4 G i n z X c D 3 R 0 N t p O C 3 m K z I z 5 0 s O Q r 9 b K 9 T v 1 I 5 C o X 5 a Q C E S + P 0 J R z 2 t + B 9 f T k B p V d H g 7 A p i n f f u D a B E g I a x D O 2 S V E 7 f c W K / s Z w E l h N r Q N p X D x U n T s V + j 4 U x G b l P V 4 G B k 7 z u k D m G p j y o A p 2 J r S 9 z 9 g 0 S I P 0 G o e g o T n G s 7 L 2 q 2 0 u l t q C z K Z 9 9 k S W R L t e g W / L M a j 0 1 t v k v g m u R a B o A W T Q 3 L M X i N P f 7 Y J q W 1 p M B p p K p i 5 C H H 2 u K D M N Z y 0 u i 0 W 2 F L E F m i a h L 4 A 7 P B e 2 d 3 N m X l 5 t s a 0 K 1 m R G 7 7 P N Y 1 5 T T V N 6 0 G m c A B e k 3 v H e B H B o B C w 1 w H F p l d 9 C I J S B P 5 + E o C H 6 A r U o g V a 9 j C t w t Y u O D g s L O 3 a i p S q 1 Q Z J V d r 0 I a r 8 B f A A F c / P p 3 O F n Q 1 N A x Q V D p i L K N I R Y 9 v U K X i t p E 2 K Z 9 x F / l h V H a i L + 3 2 O 9 M y K x N A i h O K h y F + R e H V + D i C Z d D I S I t + U T 1 E a b h g W 4 Y X 6 7 h 3 m H X f / m H f o + C 5 T K + 9 g E 0 A a 3 2 v U j / L B W d / g Y o E P P / E N 2 3 T h 7 A / w V / i 3 S S L T 4 w J A g k d 5 G k y / j r O P L P 3 z q U k u B A K X f 9 a y / H I 3 4 S W W K T M v Q a x M m T d l b j I X m N f P p H K i d G 3 W g I n 7 5 J o K 2 h M + i B H C B s v e N k j u 7 r T L 6 N v N 1 w 5 m f 8 c b 0 j c q h 5 + k s 5 P C b q I 0 s F N x w N A 2 R R I 4 F L q Z N k n C h D r U 0 H U T T T a Y N l o W q W v P b w 9 y 3 b u M I d E s Y S 9 + 5 j W g S / d 4 0 f c N + f 2 g U k c X b 7 8 N d q E u 6 K Q Y C 5 S J 1 q y D 1 x b m a I M 6 D K t a g u D e c 0 1 s / f Y G 7 u F 3 4 t k r I b y M H m 7 I X L P R V E t l t i M S n a w / a T F q 4 o C K J H X x H F j N z 6 N 8 J o d x S F y Y X i p r R O Y 4 d 7 r + d x O J x C D q m H p m c 7 W Z 1 4 J d R d O 9 g y Q j f f S d Q O 3 1 t Z Y q P c E c f C c m i j D X O X g I X z l 4 Y y r 6 M y c b 0 o 9 D s 3 l B s w 7 m 7 H m j A m K W L T L h C U 4 a M 6 a o E n f o h v m 4 y I x d x y N E M R U 2 V 3 R q f t 9 Q q v 0 M H f / V l 4 4 t i 9 G u Q 2 x 1 u c r W T l 2 g C F 5 i J R 6 H u Z t 8 P R i w L i / K R c 6 p T D c z e F 8 5 j B x S s 6 s e / Q D C 1 u + A C s + E D K i Q y t k D R j C h O G I 9 M U d 8 D i v h N 5 r 6 t m k k z b R L S O m 2 q U u W i C 0 X T K K i Q R m H l R / p V 6 I q E u / / p r a n s p Y h o f n N 4 y C x 2 y q A b H D R Q i O 7 j u Z H X B B r 1 s s U 5 Z g 6 p f m q K O H m q b 6 C P 0 q p 8 Q F O N / K v 5 T C K l d w Y b 7 s A u F M x a 6 T 0 7 q M z i h y l M + F C s 5 w H Z 7 0 s I 7 T I E B c v O N k B o d y Y N k y k 8 x E U / c f a F v z f 5 W a q q z i 0 Q t D k F T B n S x e F 7 S P 5 a o / Q a 3 7 + b N w F D I Q 6 i j u l L n 3 e l V o M / H C U u n c L h M x + B L 7 / 8 b y u b S U I y E Y M M / k n Q A W s 8 m W E O / i h q v w m d d g M u m s l K 0 K J K 5 4 Z p R s 3 S W 2 Z G u f S q r 2 H 3 s 5 8 5 d 0 N K B 3 + E a O Z 8 i o 6 X 0 O J O Z 4 s o u 9 S 8 0 Y J 2 o z Q w a y l z O 5 n d O v e 6 C b n f A E n s o 5 a d r z e D 3 K U N 5 c f 4 H g w 3 I K l b A 1 l R 5 g 7 7 e 4 3 c O Y L N R / / g 3 A G 8 f L s P L x q r 9 2 f v E 4 G D / f e W Y Z i w u V H A H c u E W r 0 J 4 U g Q E v E o W 2 D p / A M I h i f L E c 5 A k Z W Z g Q u q D a I + D A Q l b d I Q A F x Z 7 N 6 F H H d q 9 J / d t s s F X M i P a V Y O 0 K F f z Q e t d E u w 8 f D H 7 J r q h j Q 0 d y Y x 0 C w S U M a S u Y f n T F 1 2 8 E n 9 7 e b Q p h R S D 4 e C L K 3 K h b I 8 G q i t r z v D g w 6 S M 3 k y 3 e 3 P Q W y f w n + 9 S q B u n s / i 8 J m P Q a a E i b t 1 v d 6 B e D Q K 7 w 4 O 2 R e T y R j s 7 m w A Z 1 B m 8 6 f j o W D 8 / l b 9 A / 4 N k b H A h a 5 Q s Z t 9 i E u + S K P 6 E U 2 8 2 R 1 z D L U L i X S R j a 0 Z h R p U k h n i 9 W 4 + 2 u d 7 a g r U C K Y m o e B L k K P 5 w R M b Q u X o G w g n Z k z + m 0 B F 8 7 e 4 h 0 I 8 8 n e 0 K U y N P t o y v u k y j J Z m 4 C c D / / m n G v Q N P z T u N V N T j 6 j B / s l Z D d r t H v z k 7 3 4 E 7 Q 4 1 + t A h I u h j B 4 E E a Z p G + R 0 I k T y 7 p h G S r i P f Q F N v 3 r E p q l i B 4 u 7 z c w t 3 q a 4 9 s 8 B N I J n J 4 s Z g / 3 7 N 6 t F c S a U W T U e 3 5 E E 2 t g t p 0 1 b t a K 5 s c Z o i k k g X x j Y O y h J v N 8 5 A C K 2 2 R Z c h N S H n Z K r Q J n f w 9 h v 4 S 3 P 8 c / T x h k t z + S R J A V n W 0 C T M w / F p G X L p M I S E A J p 0 4 5 1 / D E 0 F q V c Z j J t U p B b I + L O L B h o M u Q a 5 7 W F I 1 6 V 6 / O L K Z i B p w 5 z T q 9 s t o F s E S q F K 5 3 f O J e 7 S o a g J o b k K J E 2 1 x Q b I u Z B P x 4 a f s Q w F 7 8 0 v O i r I F K i D r P 0 5 i J 0 a / P z l Y j 3 6 f O Z n 7 u R Y U Z R Z D t 7 p W Q X 2 d j c g n e A h F k t A J D H d F 2 h W c P e / r N 3 x D E j T B X l r k J 3 u Q m H 2 d r O y d K Z F w B A H E c z 6 2 S u m V Z d B a n + E r U / + 0 b k b c r b / v x D L X p J F j l D l c n b r G W s F 4 N L v 0 J R 1 S q v 0 1 g T k Q c N N z n 4 f a T j 4 V 6 / 7 0 N J u 3 9 n Y X W H u T y 8 e j 0 A u m 4 R E P A b H J x U o V S U Q J Q 3 q p 2 + Y 6 T M K y 1 A w + s 7 d 4 p B P p l t B p p U o q O F C 5 z v U 2 D 9 g 9 F j / A 5 o B t Q i J n K 0 9 C c r Y X p Z o + h G a a h V o o F C O s v 3 k n 1 m y q d I r O 0 + m E 0 R N 2 2 3 X 0 U 8 8 c p 4 A C 1 w k k 2 k 2 Q c Q r l F 5 p I E x E u V b z h W n F z K 2 h R h H 7 M k o N h w K W Q l + r D I V 8 G q T W R 9 j 8 5 C e 4 w w 7 N l l 7 r B H R T u P K u 2 6 + 9 h a 1 P / 2 X s 7 2 a g T 0 T B C 6 r q p T O y i / 4 d 6 r + Q 2 7 R 7 d V M W e q / n z c K l S B 5 p 6 j B r 3 T y E s s Q l N C k v C 7 N r / S o U y H c c Y O E m R W d W V 0 u y 1 e Q G C w 6 5 7 1 n 9 + F v 4 z c k j P 6 q 3 Y p Y S K J d K t Q k 7 W 5 v Q 7 Y m o V S z 0 r Q A i 4 R B E k 0 N f h 2 x 4 c t w X n f w w C Z m B o 1 W l 0 6 C c v H 6 n C i D E z k U H R z O r K c L G D p I 9 h A Z p U y u v y Z 4 O d n 0 R v f b Z C 5 l 8 u 2 R m E 3 2 z 4 e / U r r z H 1 0 G H 3 Y v 3 i K B M k N z W 0 8 E G Q x v O 7 1 8 1 o K 5 6 n f j s M 8 m V B I q g g r 7 D o z J 0 u j 3 c q S P w 9 P E u G D I u L q e V r 0 v z 7 L V 9 u L u k t m K 9 5 7 b t S J W u i G A Y 2 s x + 4 w Q F H V q 1 f R B C G R b J Y 8 m g z o J t l P e B D y 1 v 8 l 2 E J p 5 B Y a R 7 q 0 v 1 8 F s I J W f 3 u C M z O c Q H x p J s q e x f k u S F 0 p 8 m k 5 F p 5 v A v X p q g m n 5 a 0 X V w Z Y F y a b W 6 c H h c h s e P 9 t h i T 8 Y 4 S K S y b N G 7 q L h T U v + D Z T L Z Q 4 K F m s 9 J F z r + H v 2 Q D d R a G h M 0 8 j + o M G 8 6 N A 5 U G c y D o u 4 + n V Z z p i B 6 A Y X Z A 5 b E q n F H M T Q J u q 0 S h M K U I x h G b Y r v x W j R I J q w u l S F / O 6 P n A d k U m r Q r H y c q 7 h Q l R p Q H O n R J / W q 8 P M X I T D R P P e 5 H j w T K I L G b D a b X d j a L E K 5 U o N U M g I C y J C e O L u q H X / H B A L / e f v B J V A q V L Z I W Q s B d o 5 C A Y F J 0 4 r S i A y l j b 5 M g g n X r H o k Z k o t O M l v W Z T 2 I W y g X 3 k R c r + J v q Z b h 2 a / H z T 1 I + + c G x H 0 2 u z i x d k m G 0 1 e p O R m d 6 O Q x R b 8 / H t 8 7 6 z F T U a f 5 f F U o F x E U W I h 4 U Q s C s e n + E G n g 0 w g R r P N p U 4 F J E U d L x u Z g U a L 5 Y G d L j S f / 4 M 7 v d z F P 2 T I b n 4 2 Z j J V T 1 5 e S 9 q P q V A 5 x + y M 9 k l 0 X U Z h p w R k O x h B m 0 g y l R + M 9 C Q q h 1 9 D O D l + l E C + J R j 9 s Q N 3 u d d A z c T 5 w n Q D r E S g X I 5 P q 9 B o t F F b B O D Z k 2 2 I R 0 M Q z 4 w E F n D n Z X V R 8 d m Z E K S R U m g 6 c m 7 F b w n 9 n w V G x p D J l C 3 Y i 5 B 1 9 G l W c R d f 7 U K b L C 2 n 1 6 D K H d Y h V 8 f f J w A 8 v i f A 2 g K 4 l c w u h q 6 y y R 5 2 h k k A o p E Q m 3 D v M q h d w r / T H o r 2 b O z 1 k J n 3 1 b s g d B R f m G 6 C l Q o U Q e b K d y / 2 4 b O n D 8 E K W M C b X R Z c G A 1 x d + u H L N M A V Y n z Z M h o 7 2 5 N F q E v i X g 1 v / 9 D Z m B u y + 4 H 2 O / W Q N N X + n L H f l + C z q r s g s X z r 4 0 E X O m e o n n 3 / N z M X 2 p T z X 4 2 l I Y o a v r o y A F 6 + f 3 v o f D o 7 y e 0 u w W d 2 k d 4 3 0 z D f m O 6 u e u z e l Y u U A Q J V a n c g E c P d u C s X I F M K g S J R G Y w 5 Y G g j j s s C 3 s i v U j g T I g 7 k a / K x 7 9 A O D U 8 n J 0 H g T P w 5 + 3 o W v 3 k F Q g e N W e Z i U 5 9 B Z 3 w f B X N U w p 9 X 4 b j / 6 X y u 1 O L L U k b B W g T m R F I o T M v s d s E h c v A / 3 z w 0 4 p u k m s J / 5 C j v L 2 V Z 8 V s x X w e 2 h 0 N u m I f 6 q c v m b A R t N s W 9 5 4 z c w k d A / a M z r B c Y a I a q 1 B i d t h 5 F v H U 0 J w c i 6 i t B G u Q y 0 g Y 1 O 1 k H v D 9 4 S M Z 9 D 1 F q B 5 / D 0 q / 7 X z B h m n z K c J E E w r r p 6 9 A 0 Q w W B f Q r b m + e a 4 2 n Z t J J U D U F y p U G v H h 5 A L I Z Z 1 q J h M W F f I 9 Y P A F U k 0 T N V V x 6 z W O W k r Q I O u 7 6 7 k J k g o v O O 5 V k r A q t 3 x y Y Y d R / k F 8 i i z w U 3 w B Z U a F W e g f d 5 h F r b k m C O g q L + u F m R D 3 0 7 C B G A E S V A 2 X B x v 4 + 3 n M t J t 8 0 3 r w 9 Z A t n e 6 s A h V z S L o 8 Y K b 2 n L G w y d d y u q o s G I x g j 5 t c o 1 D y m 0 z h i G o Q P J s 6 F 4 J f F V B q Q 3 b L 9 p + r J t x C 6 Y F j Z Q p B J q M t g G Q r + r k H g g u f r q K j t 1 7 w K 0 W d 1 3 J h A E X R m V c j n o N 5 o Q j o d Z 2 c p d j X t + E 5 L D n q 3 0 3 T u 5 o O E M Z n K n o u i n c d i Q R F J 6 k J 4 g b O x c + C / l 8 4 N z c t 5 a 6 2 8 g E b F / O 7 A 9 5 1 u A 9 d q 8 k 2 S z S Z B k v s g B A U U A A 5 0 d K q b 9 T N W m j 4 G 7 t C 6 P O 5 X X I a p i Q N h Y m X 1 5 Q / Q r n 1 k w Y 9 x q L b r E W z s f c H G 7 Y S C A R Y g o I Y y i 0 B T R F w o 7 W n e 3 h N e E O J 9 1 X R b u F G B I k K h I M R j Y a a l D o 9 L c H x a Z 3 0 e q s f f 4 F f t h U I H w t T l l I o P U V T Y s 8 s I m M P + 6 a 3 K P n C U 7 s T H m N / R Q O 1 R P f w r L n w K g I w v R g p P U 5 i d i v L i s S i o 4 h m a i D T v 6 O J F G 8 T X 4 U K C u 7 S m W 4 L L R n H 6 X B 8 3 a v J N U q 0 2 4 a x c B 5 7 n 4 P k P H + N C 7 k M 8 k Y F w b F h G T w 3 0 e + 3 L 8 g E t i M c T g x B 0 v U x J s t P 8 L 2 r U r 6 J G 6 k I 8 R V M + K G Q / f X V q i s j K U U y T m 5 p X l 0 z n g H N 8 s W b t B H 2 / 6 4 u 4 v a 8 J c O C f P d 0 K b p V A E Z q u g y g q L G 1 J 0 V S I R X F h 6 i J k N s Y T T e s n 1 N K 5 g K / g v A B Q / 4 b c p t 3 / g U L L r O v S H J D f R Q V + M R T i S D w 3 M 1 h B 6 T 6 d x i k Y 1 G s i G A d d a k N h 1 8 6 9 Y x k R V P r v A a p B v h E l t 9 q v k Z Q p v d w J p e p z i 7 h 1 A k V Q W L h S b c G D 3 S 0 4 L V E B Y 4 Y t 9 H T x A W q v 4 c 5 P 7 c w 0 H V / E R D j d 0 t o o g H Z 2 B J l 7 g S W q c 2 3 h 6 g H P W S x F y E 1 9 m o R C / l S a L 7 i l I Q s 0 p r m M / / 0 Y h q 7 i 2 3 P r x I 3 7 U N O g g + D N j S y U K j X Y K B b g u x f v m V B 0 m l U Q W 2 f O d w F r i 5 X J b a G G a D h P b J L L H K 5 O Q G F p I Z J i x Y H d T o s 1 / 6 c c O z L 9 R i E t 5 g o T E R C 8 a S s t a w F f m N a Q W y l Q L t T D Q l F l V s T 4 4 t U B 8 0 t o V E z j 7 P X Q 7 k H h y + / 8 A I W q g j e 2 T + T 2 F i f t 4 U l P c f w 3 g t E M a 3 D Z 7 / e h W T 2 F O v 4 O o / 0 u C P v c z B v f y Q + D r y e 3 W q C I o C D A 5 z / 4 h J m B r W a P C R c f y U G 9 8 o E F K F z y O z + C e C w B 5 k i T k 2 5 9 2 A T F S y j q K O D v Q K l C l P r j 0 q X S E g 8 g z e S 7 S e v J r R c o I h g U 4 E e f P 4 Z k M g 6 K o j O h o u a Q p C 1 o Z I y r r Y R w D P I j Y 1 r 0 a 0 g d G G 0 F p k y Y g 8 t C v p P P e r I W A k V w H I f + C g q N w I M i q 0 x j k Z 9 D P k 7 9 7 K 3 z X R P Q x P U V M 9 p Y J c B f f T K j r 5 n W m 7 U R K I I K F a k w j y T r 5 a s P Y B h 2 U q 0 Q z U K r d g q 9 1 i m 7 d 8 l t f w b h E M 9 K y l d F Z O S M z I s 5 V + W u N 3 m F P j f D W g k U Q Y e + 4 b A A h m n C 9 y 8 P n K e k H Y J g W E G o H P 5 l L L 2 I z p O o P 0 M 0 E g F N b j l P v Y G 0 5 G C 4 m m W i n A / N v 2 V 5 W / U P a N e Z t R M o g j Q V + V T 0 Z 6 s t o u 8 y N O 3 C y T 0 W 5 q a Z V H Q + 5 B K K J q G w / Q x S 6 R w 6 V z 3 W g e i q U D 8 9 l 8 k a p m X R D D 9 U v s 6 s p U A R 5 F N 9 8 f w p a J o O E d Q + i j L M 3 S P f i s r O u 9 0 2 V A + / H g Q t C D o 3 S h c f s 5 b O 4 X C Q z Y s i 7 b I U I z 8 n e y R Q X M D 3 o t a Z t R U o l 2 I h D Y 1 m G 0 2 6 K K u v G o U E K 5 T c g X a r w j S W K o + n I J H / Q + U i y X S e a S 2 d h d z n X 9 A 8 P / R 3 q L m K j 8 / a C x S R z S S g X G 2 w D r b T 8 + h s j U W 9 x u u l f e j U P 4 I 5 U i V M R Y y k t f J b T 1 E w w 2 x A 2 m g V 8 S w i I 0 0 8 L Y 8 6 K b G g i 8 / a c m c + P t J U Z N q 9 f X 8 E k j w 7 O V U I J 8 H i Y t B p 1 V h L L q V X d 7 5 i Q 5 1 u i w / + h s 3 h F Q I q 6 x M + H Q t C s W G O I C d c P W R O 8 L 7 J t 9 b c q f 3 w 2 a c P m I a h A X H d 7 s X j d M g c p P 5 2 s m Z C o / y B H R D T H F o X 8 r X i m V 3 I b z + D e C I B h t L E r w + D H 6 T B 3 E m I d s r R 1 S N 8 h G H 6 Q Y l 1 5 k 4 J F C X V k l B R 5 9 p c N s t K 7 O e B a q t Y E m y 7 D d X j l 9 B v l 5 y v 2 A j B K O S 2 P m M N M 6 n x J G k t k y K I V E u B y D 0 q f P Q G G j T n s 7 7 c y v I N L y h V G v B g d x u q t T p k 0 o t 3 H 6 K m K G D K k M 4 9 B D 4 4 J R W I I n y o 5 Y h m i S a L e D M q 5 k / H I W j 1 f U d q X b m z n 9 z W R g 7 e 7 x 9 C s 9 W F R m P x 4 W q 8 E E H N l W G D 2 S i Q I Z L W G g m / u 8 J E 6 P r l A Y x 5 U V T f 5 F t n 7 v R W + P D B J v o 9 B h y f V k B V F x s f O g o F M n S T h 1 a j B I 3 S u 3 O H w p G 4 d 9 M 8 g o J v 8 q 0 z d 9 6 2 e P J 4 F z j 0 d c 7 K V / d z q D K Y J j H 2 e j 3 W J 5 C C E Q Q V N H q V L 1 i M L 3 n I 7 H M r u L M + 1 C i 6 Y U J I C M J p q Q p b m 9 7 4 O o S p t i C 7 O R x Z Q / 3 9 D A i x C O G y m C h P v 3 p 3 P f 3 8 f L z n X n i / A s 9 B v d l i w w o a z c X 9 q V l Q W f 5 o 9 k U y / x A y + S 3 Q R O o r u N w + R Q e 7 f l u w 9 e V e C B S R z S T h z b s P s F k s o D / l T Z 0 U j a i R p D 7 U T 7 5 z n t j Q J M F U p g B K b 6 J h 5 5 x s J L w L c v h c L / f C 5 B v l 9 d t D J l B f P H / C z q 2 8 g o Y b R O O J s T l O h N S t Q F / s g B B K k Q Q 6 T y + G C o 2 p V 7 n P + n F v N J T L Z 5 8 + A K p j I s H y E j o c V j U L y o d f j + U J 0 q D t / N a n k M 4 V w V L b Y y 2 b Z 0 E m 3 + c b q 6 8 2 9 v G e e 6 e h i E 6 X a q g M C I A J h Y I 3 P f T G s d j g A 8 o J n A b V a X U b x y z N i F q V z e K 3 + 2 F / R M 2 a c S 8 F i j g 9 q 8 L D v R 0 Q 0 Q c K j / Q l 9 x L q M E t d m J L 5 X Q i G p 2 d r U J + / V u U d C O E s G 1 M z i o z C 9 B U K l c / 6 c G 8 F i i i V m 1 B E D U W R N S / 9 q X O g i W l Z G m s R n c 4 / R H / q f G Y 6 m a H k b 1 G 8 J D B S w / F 9 K Q h n H b / P x L p w r w X K x E W s o 9 9 z d F K C p 4 / t S f H X A R U y 8 i g z y d w u S 3 E a R R G b 0 E e t 6 T b M p A / n 1 / 4 w t T U B 4 P 8 B p X O q X E U M 2 6 8 A A A A A S U V O R K 5 C Y I I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 N a m e = " C a l q u e   1 "   G u i d = " 8 8 9 5 8 2 6 4 - 9 8 7 c - 4 6 5 b - a b c 0 - 9 6 8 d 7 a 4 6 5 e 4 9 "   R e v = " 1 "   R e v G u i d = " a f d b 4 7 9 5 - 0 d 8 b - 4 d 4 2 - a b b f - e 3 8 7 0 d 8 a f 2 5 8 " 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10CAE0B8-124B-4C1A-A7E0-5B92F021079B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5F7C6C0B-B5DC-48A1-9E66-B7A9DCC9EE31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Relevé des intensités</vt:lpstr>
      <vt:lpstr>Caractéristiques électriques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</dc:creator>
  <cp:lastModifiedBy>silvio lala</cp:lastModifiedBy>
  <dcterms:created xsi:type="dcterms:W3CDTF">2020-07-30T12:23:33Z</dcterms:created>
  <dcterms:modified xsi:type="dcterms:W3CDTF">2024-12-15T15:09:41Z</dcterms:modified>
</cp:coreProperties>
</file>